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75" yWindow="45" windowWidth="10530" windowHeight="11760" tabRatio="829" activeTab="1"/>
  </bookViews>
  <sheets>
    <sheet name="Slutsummering" sheetId="1" r:id="rId1"/>
    <sheet name="D U-16" sheetId="2" r:id="rId2"/>
    <sheet name="H U-16" sheetId="3" r:id="rId3"/>
    <sheet name="Ranking SL D" sheetId="4" r:id="rId4"/>
    <sheet name="Ranking SL H" sheetId="5" r:id="rId5"/>
    <sheet name="Ranking GS D" sheetId="6" r:id="rId6"/>
    <sheet name="Ranking GS H" sheetId="7" r:id="rId7"/>
    <sheet name="Ranking SG DH D" sheetId="8" r:id="rId8"/>
    <sheet name="TeamMidroc 2007" sheetId="9" state="hidden" r:id="rId9"/>
    <sheet name="Ranking SG DH H" sheetId="10" r:id="rId10"/>
    <sheet name="Poängberäkning" sheetId="11" r:id="rId11"/>
  </sheets>
  <definedNames>
    <definedName name="_xlnm.Print_Area" localSheetId="1">'D U-16'!$A$1:$AU$50</definedName>
    <definedName name="_xlnm.Print_Area" localSheetId="2">'H U-16'!$A$1:$AQ$50</definedName>
  </definedNames>
  <calcPr fullCalcOnLoad="1"/>
</workbook>
</file>

<file path=xl/sharedStrings.xml><?xml version="1.0" encoding="utf-8"?>
<sst xmlns="http://schemas.openxmlformats.org/spreadsheetml/2006/main" count="324" uniqueCount="143">
  <si>
    <t>Plats</t>
  </si>
  <si>
    <t>Poäng</t>
  </si>
  <si>
    <t>Rang</t>
  </si>
  <si>
    <t>Namn</t>
  </si>
  <si>
    <t>Klubb</t>
  </si>
  <si>
    <t xml:space="preserve">Deltagarpoäng: </t>
  </si>
  <si>
    <t>Totalt</t>
  </si>
  <si>
    <t>Ranking</t>
  </si>
  <si>
    <t>SL        poäng</t>
  </si>
  <si>
    <t>TeamMidroc Tävling</t>
  </si>
  <si>
    <t>Datum</t>
  </si>
  <si>
    <t>Till</t>
  </si>
  <si>
    <t>Kolliderar med kval</t>
  </si>
  <si>
    <t>Poängberäkning USM kval</t>
  </si>
  <si>
    <t>Åkare ur Team Midroc från Region 3 2007</t>
  </si>
  <si>
    <t>Sara Hector</t>
  </si>
  <si>
    <t>Järbo IF</t>
  </si>
  <si>
    <t>Nathalie Eklund</t>
  </si>
  <si>
    <t>Linea Troeng</t>
  </si>
  <si>
    <t>IFK Borlänge</t>
  </si>
  <si>
    <t>Stina Grahn</t>
  </si>
  <si>
    <t>Simon Larsson</t>
  </si>
  <si>
    <t>IFK Grängesberg</t>
  </si>
  <si>
    <t>Andreas Dahlberg</t>
  </si>
  <si>
    <t xml:space="preserve"> </t>
  </si>
  <si>
    <t>Gävle Alpina</t>
  </si>
  <si>
    <t>Slovenien</t>
  </si>
  <si>
    <t>Maja Bergkvist</t>
  </si>
  <si>
    <t>Leksands IF</t>
  </si>
  <si>
    <t>Kroatien</t>
  </si>
  <si>
    <t>Norrbärke SKA</t>
  </si>
  <si>
    <t>Italien</t>
  </si>
  <si>
    <t>Bästa åk</t>
  </si>
  <si>
    <t>Tjeckien</t>
  </si>
  <si>
    <t>Antal</t>
  </si>
  <si>
    <t>Topp 10</t>
  </si>
  <si>
    <t>Född</t>
  </si>
  <si>
    <t>Åk 1</t>
  </si>
  <si>
    <t>Åk 2</t>
  </si>
  <si>
    <t>1:a</t>
  </si>
  <si>
    <t>2:a</t>
  </si>
  <si>
    <t>3:e</t>
  </si>
  <si>
    <t>4:e</t>
  </si>
  <si>
    <t>5:e</t>
  </si>
  <si>
    <t>6:e</t>
  </si>
  <si>
    <t>7:e</t>
  </si>
  <si>
    <t>8:e</t>
  </si>
  <si>
    <t>SG/DH        poäng</t>
  </si>
  <si>
    <t>GS        poäng</t>
  </si>
  <si>
    <t>20/2  Åk 1</t>
  </si>
  <si>
    <t>20/2  Åk 2</t>
  </si>
  <si>
    <t>Ranking Summa av tre bästa</t>
  </si>
  <si>
    <t>Ranking efter summan av de 3 bästa åken</t>
  </si>
  <si>
    <t>Sär-skiljning åk 4</t>
  </si>
  <si>
    <t>Sär- skiljning åk 5</t>
  </si>
  <si>
    <t>Listan måste sorteras efter varje förändring av totalsammanställningen</t>
  </si>
  <si>
    <t>Tjejer</t>
  </si>
  <si>
    <t>Killar</t>
  </si>
  <si>
    <t>Funäsdalen SG</t>
  </si>
  <si>
    <t>Valfjället GS</t>
  </si>
  <si>
    <t>USM-kval region 3 2013</t>
  </si>
  <si>
    <t>9:e</t>
  </si>
  <si>
    <t>Kungsberget SL</t>
  </si>
  <si>
    <t>19/1  Åk1</t>
  </si>
  <si>
    <t>19/1  Åk2</t>
  </si>
  <si>
    <t>20/1  Åk 1</t>
  </si>
  <si>
    <t>20/1 Åk 2</t>
  </si>
  <si>
    <t>24/2  Åk 1</t>
  </si>
  <si>
    <t>23/2  Åk 1</t>
  </si>
  <si>
    <t>23/2  Åk 2</t>
  </si>
  <si>
    <t>Sälen GS</t>
  </si>
  <si>
    <t>3/2  Åk 2</t>
  </si>
  <si>
    <t>2/2  Åk 1</t>
  </si>
  <si>
    <t>2/2  Åk 2</t>
  </si>
  <si>
    <t>3/2  Åk 1</t>
  </si>
  <si>
    <t>17/2  Åk 1</t>
  </si>
  <si>
    <t>17/2  Åk 2</t>
  </si>
  <si>
    <t>Funäsdalen DH</t>
  </si>
  <si>
    <t>Arvika SL</t>
  </si>
  <si>
    <t>Topp 9</t>
  </si>
  <si>
    <t>24/2  Åk 2</t>
  </si>
  <si>
    <t>16/2  Åk 1</t>
  </si>
  <si>
    <t>16/2  Åk 2</t>
  </si>
  <si>
    <t>Damer U-16</t>
  </si>
  <si>
    <t>Herrar U-16</t>
  </si>
  <si>
    <t>Matilda Grundén</t>
  </si>
  <si>
    <t>Lisa Andersson</t>
  </si>
  <si>
    <t>Gävle Alpina SK</t>
  </si>
  <si>
    <t>Sofia Raij</t>
  </si>
  <si>
    <t>Kils SLK</t>
  </si>
  <si>
    <t>Minna Åström</t>
  </si>
  <si>
    <t>Örebro SLF</t>
  </si>
  <si>
    <t>Louise Ekman</t>
  </si>
  <si>
    <t>Emilia Ståhlbom</t>
  </si>
  <si>
    <t>Kumla SF</t>
  </si>
  <si>
    <t>Sammanställning USM-kval Region 3, U-16 2013</t>
  </si>
  <si>
    <t>Moa Kjellberg</t>
  </si>
  <si>
    <t>IFK Falun</t>
  </si>
  <si>
    <t>Lina Österberg</t>
  </si>
  <si>
    <t>Lovisa Lindström</t>
  </si>
  <si>
    <t>Klara Norling</t>
  </si>
  <si>
    <t>Fanny Midér</t>
  </si>
  <si>
    <t>Norrbärke SK Alpin</t>
  </si>
  <si>
    <t>Caroline Börjesson</t>
  </si>
  <si>
    <t>Valfjällets SLK</t>
  </si>
  <si>
    <t>Malin Persson</t>
  </si>
  <si>
    <t>Lisa Livfendahl</t>
  </si>
  <si>
    <t>Sara Nilsson</t>
  </si>
  <si>
    <t>Sälens IF</t>
  </si>
  <si>
    <t>Sebastian Brändholm</t>
  </si>
  <si>
    <t>Jonathan Klausner Waldesjö</t>
  </si>
  <si>
    <t>Fabian Nyman</t>
  </si>
  <si>
    <t>Adam Ahlin</t>
  </si>
  <si>
    <t>Filip Grahn</t>
  </si>
  <si>
    <t>Jonathan Skörelid</t>
  </si>
  <si>
    <t>Martin Bergman</t>
  </si>
  <si>
    <t>Daniel Jorälv-Wermlund</t>
  </si>
  <si>
    <t>Arvika SLK</t>
  </si>
  <si>
    <t>Alfred Kindberg</t>
  </si>
  <si>
    <t>Jonathan Conradsson</t>
  </si>
  <si>
    <t>Jacob Larsson</t>
  </si>
  <si>
    <t>Marcus Larsson</t>
  </si>
  <si>
    <t>Rättviks SLK</t>
  </si>
  <si>
    <t>Max Sandberg</t>
  </si>
  <si>
    <t>Gustav Haga</t>
  </si>
  <si>
    <t>IFK Mora AK</t>
  </si>
  <si>
    <t>Filip Hedberg</t>
  </si>
  <si>
    <t xml:space="preserve">Madeleine Könberg </t>
  </si>
  <si>
    <t>Sär-skiljning åk 3</t>
  </si>
  <si>
    <t>Sär- skiljning åk 4</t>
  </si>
  <si>
    <t>Ranking efter summan av de 2 bästa åken</t>
  </si>
  <si>
    <t>Ranking Summa av två bästa</t>
  </si>
  <si>
    <t>Ranking region 3 SL Damer U-16 2013</t>
  </si>
  <si>
    <t>Ranking region 3 SL Herrar U-16 2013</t>
  </si>
  <si>
    <t>Ranking region 3 GS Damer U-16 2013</t>
  </si>
  <si>
    <t>Ranking region 3 GS Herrar U-16 2013</t>
  </si>
  <si>
    <t>Ranking region 3 SG/DH Damer U-16 2013</t>
  </si>
  <si>
    <t>Ranking region 3 SG/DH Herrar U-16 2013</t>
  </si>
  <si>
    <t>Sälen SG</t>
  </si>
  <si>
    <t>17/2 Åk 1</t>
  </si>
  <si>
    <t>17/2  Åk2</t>
  </si>
  <si>
    <t>De 9 bästa åken</t>
  </si>
  <si>
    <t xml:space="preserve">De 9 bästa åken.                        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</si>
</sst>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.95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2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32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 applyProtection="1">
      <alignment/>
      <protection locked="0"/>
    </xf>
    <xf numFmtId="1" fontId="5" fillId="33" borderId="29" xfId="0" applyNumberFormat="1" applyFont="1" applyFill="1" applyBorder="1" applyAlignment="1" applyProtection="1">
      <alignment/>
      <protection locked="0"/>
    </xf>
    <xf numFmtId="1" fontId="12" fillId="3" borderId="29" xfId="0" applyNumberFormat="1" applyFont="1" applyFill="1" applyBorder="1" applyAlignment="1" applyProtection="1">
      <alignment/>
      <protection locked="0"/>
    </xf>
    <xf numFmtId="1" fontId="5" fillId="3" borderId="29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5" fillId="33" borderId="35" xfId="0" applyNumberFormat="1" applyFont="1" applyFill="1" applyBorder="1" applyAlignment="1" applyProtection="1">
      <alignment/>
      <protection locked="0"/>
    </xf>
    <xf numFmtId="0" fontId="4" fillId="3" borderId="2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/>
    </xf>
    <xf numFmtId="49" fontId="2" fillId="32" borderId="14" xfId="0" applyNumberFormat="1" applyFont="1" applyFill="1" applyBorder="1" applyAlignment="1">
      <alignment/>
    </xf>
    <xf numFmtId="49" fontId="2" fillId="32" borderId="19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 applyProtection="1">
      <alignment/>
      <protection locked="0"/>
    </xf>
    <xf numFmtId="49" fontId="4" fillId="0" borderId="32" xfId="0" applyNumberFormat="1" applyFont="1" applyFill="1" applyBorder="1" applyAlignment="1" applyProtection="1">
      <alignment/>
      <protection locked="0"/>
    </xf>
    <xf numFmtId="49" fontId="4" fillId="0" borderId="39" xfId="0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vertical="center" wrapText="1"/>
      <protection locked="0"/>
    </xf>
    <xf numFmtId="0" fontId="4" fillId="0" borderId="40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wrapText="1"/>
    </xf>
    <xf numFmtId="0" fontId="0" fillId="0" borderId="42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38" xfId="0" applyFont="1" applyFill="1" applyBorder="1" applyAlignment="1">
      <alignment horizontal="right" vertical="top" wrapText="1"/>
    </xf>
    <xf numFmtId="0" fontId="0" fillId="0" borderId="45" xfId="0" applyFont="1" applyFill="1" applyBorder="1" applyAlignment="1">
      <alignment horizontal="right" vertical="top" wrapText="1"/>
    </xf>
    <xf numFmtId="0" fontId="6" fillId="0" borderId="19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7" fillId="0" borderId="42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" borderId="30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0" fillId="0" borderId="48" xfId="0" applyFont="1" applyFill="1" applyBorder="1" applyAlignment="1">
      <alignment wrapText="1"/>
    </xf>
    <xf numFmtId="0" fontId="0" fillId="0" borderId="50" xfId="0" applyFont="1" applyFill="1" applyBorder="1" applyAlignment="1">
      <alignment horizontal="right" vertical="top" wrapText="1"/>
    </xf>
    <xf numFmtId="0" fontId="0" fillId="0" borderId="51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52" xfId="0" applyFont="1" applyFill="1" applyBorder="1" applyAlignment="1">
      <alignment wrapText="1"/>
    </xf>
    <xf numFmtId="0" fontId="6" fillId="0" borderId="5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33" xfId="0" applyFont="1" applyFill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32" borderId="5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55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0" fillId="32" borderId="55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" fillId="0" borderId="54" xfId="0" applyFont="1" applyFill="1" applyBorder="1" applyAlignment="1">
      <alignment wrapText="1"/>
    </xf>
    <xf numFmtId="0" fontId="6" fillId="0" borderId="5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5" xfId="0" applyBorder="1" applyAlignment="1">
      <alignment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6" fillId="0" borderId="63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2" fillId="10" borderId="55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49" fontId="2" fillId="32" borderId="14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51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1" fontId="5" fillId="4" borderId="30" xfId="0" applyNumberFormat="1" applyFont="1" applyFill="1" applyBorder="1" applyAlignment="1" applyProtection="1">
      <alignment/>
      <protection locked="0"/>
    </xf>
    <xf numFmtId="0" fontId="11" fillId="4" borderId="42" xfId="0" applyFont="1" applyFill="1" applyBorder="1" applyAlignment="1">
      <alignment horizontal="center"/>
    </xf>
    <xf numFmtId="1" fontId="5" fillId="4" borderId="44" xfId="0" applyNumberFormat="1" applyFont="1" applyFill="1" applyBorder="1" applyAlignment="1" applyProtection="1">
      <alignment/>
      <protection locked="0"/>
    </xf>
    <xf numFmtId="0" fontId="11" fillId="4" borderId="6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49" fontId="4" fillId="0" borderId="29" xfId="0" applyNumberFormat="1" applyFont="1" applyFill="1" applyBorder="1" applyAlignment="1" applyProtection="1">
      <alignment/>
      <protection locked="0"/>
    </xf>
    <xf numFmtId="49" fontId="4" fillId="0" borderId="24" xfId="0" applyNumberFormat="1" applyFont="1" applyFill="1" applyBorder="1" applyAlignment="1" applyProtection="1">
      <alignment vertical="center"/>
      <protection locked="0"/>
    </xf>
    <xf numFmtId="49" fontId="7" fillId="0" borderId="26" xfId="0" applyNumberFormat="1" applyFont="1" applyFill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39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wrapText="1"/>
    </xf>
    <xf numFmtId="0" fontId="4" fillId="0" borderId="67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6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49" fontId="13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49" fontId="13" fillId="3" borderId="17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69" xfId="0" applyFont="1" applyFill="1" applyBorder="1" applyAlignment="1">
      <alignment horizontal="right" vertical="top" wrapText="1"/>
    </xf>
    <xf numFmtId="0" fontId="0" fillId="0" borderId="41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0" fillId="0" borderId="32" xfId="0" applyFont="1" applyFill="1" applyBorder="1" applyAlignment="1">
      <alignment horizontal="right" vertical="top" wrapText="1"/>
    </xf>
    <xf numFmtId="0" fontId="7" fillId="0" borderId="70" xfId="0" applyFont="1" applyFill="1" applyBorder="1" applyAlignment="1">
      <alignment horizontal="left" vertical="center"/>
    </xf>
    <xf numFmtId="0" fontId="7" fillId="0" borderId="71" xfId="0" applyFont="1" applyFill="1" applyBorder="1" applyAlignment="1">
      <alignment horizontal="left" vertical="center"/>
    </xf>
    <xf numFmtId="0" fontId="6" fillId="0" borderId="72" xfId="0" applyFont="1" applyBorder="1" applyAlignment="1">
      <alignment wrapText="1"/>
    </xf>
    <xf numFmtId="0" fontId="6" fillId="0" borderId="73" xfId="0" applyFont="1" applyBorder="1" applyAlignment="1">
      <alignment wrapText="1"/>
    </xf>
    <xf numFmtId="0" fontId="2" fillId="36" borderId="23" xfId="0" applyFont="1" applyFill="1" applyBorder="1" applyAlignment="1">
      <alignment horizontal="center"/>
    </xf>
    <xf numFmtId="49" fontId="7" fillId="0" borderId="66" xfId="0" applyNumberFormat="1" applyFont="1" applyFill="1" applyBorder="1" applyAlignment="1">
      <alignment horizontal="left" vertical="center"/>
    </xf>
    <xf numFmtId="0" fontId="0" fillId="0" borderId="29" xfId="0" applyBorder="1" applyAlignment="1">
      <alignment/>
    </xf>
    <xf numFmtId="0" fontId="7" fillId="0" borderId="66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right" vertical="top" wrapText="1"/>
    </xf>
    <xf numFmtId="0" fontId="0" fillId="0" borderId="24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32" borderId="74" xfId="0" applyFill="1" applyBorder="1" applyAlignment="1">
      <alignment/>
    </xf>
    <xf numFmtId="0" fontId="0" fillId="0" borderId="75" xfId="0" applyBorder="1" applyAlignment="1">
      <alignment/>
    </xf>
    <xf numFmtId="0" fontId="0" fillId="0" borderId="28" xfId="0" applyBorder="1" applyAlignment="1">
      <alignment/>
    </xf>
    <xf numFmtId="0" fontId="6" fillId="0" borderId="25" xfId="0" applyFont="1" applyFill="1" applyBorder="1" applyAlignment="1">
      <alignment wrapText="1"/>
    </xf>
    <xf numFmtId="0" fontId="0" fillId="32" borderId="12" xfId="0" applyFill="1" applyBorder="1" applyAlignment="1">
      <alignment/>
    </xf>
    <xf numFmtId="0" fontId="0" fillId="0" borderId="54" xfId="0" applyBorder="1" applyAlignment="1">
      <alignment/>
    </xf>
    <xf numFmtId="0" fontId="0" fillId="0" borderId="13" xfId="0" applyBorder="1" applyAlignment="1">
      <alignment/>
    </xf>
    <xf numFmtId="0" fontId="0" fillId="0" borderId="22" xfId="0" applyFont="1" applyFill="1" applyBorder="1" applyAlignment="1">
      <alignment wrapText="1"/>
    </xf>
    <xf numFmtId="0" fontId="6" fillId="0" borderId="67" xfId="0" applyFont="1" applyFill="1" applyBorder="1" applyAlignment="1">
      <alignment wrapText="1"/>
    </xf>
    <xf numFmtId="0" fontId="6" fillId="0" borderId="74" xfId="0" applyFont="1" applyFill="1" applyBorder="1" applyAlignment="1">
      <alignment wrapText="1"/>
    </xf>
    <xf numFmtId="0" fontId="0" fillId="0" borderId="74" xfId="0" applyBorder="1" applyAlignment="1">
      <alignment/>
    </xf>
    <xf numFmtId="0" fontId="6" fillId="0" borderId="56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7" fillId="0" borderId="66" xfId="0" applyNumberFormat="1" applyFont="1" applyFill="1" applyBorder="1" applyAlignment="1">
      <alignment horizontal="left" vertical="center"/>
    </xf>
    <xf numFmtId="0" fontId="6" fillId="0" borderId="28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13" fillId="3" borderId="17" xfId="0" applyNumberFormat="1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E96"/>
  <sheetViews>
    <sheetView zoomScalePageLayoutView="0" workbookViewId="0" topLeftCell="A1">
      <selection activeCell="A51" sqref="A51"/>
    </sheetView>
  </sheetViews>
  <sheetFormatPr defaultColWidth="9.140625" defaultRowHeight="15" customHeight="1"/>
  <cols>
    <col min="1" max="1" width="8.28125" style="2" customWidth="1"/>
    <col min="2" max="2" width="7.140625" style="2" customWidth="1"/>
    <col min="3" max="3" width="37.28125" style="2" bestFit="1" customWidth="1"/>
    <col min="4" max="4" width="21.8515625" style="2" customWidth="1"/>
    <col min="5" max="5" width="12.8515625" style="2" customWidth="1"/>
    <col min="6" max="16384" width="9.140625" style="2" customWidth="1"/>
  </cols>
  <sheetData>
    <row r="1" spans="1:5" ht="14.25" customHeight="1">
      <c r="A1" s="138" t="s">
        <v>95</v>
      </c>
      <c r="B1" s="143"/>
      <c r="C1" s="143"/>
      <c r="D1" s="159"/>
      <c r="E1" s="143"/>
    </row>
    <row r="2" spans="1:5" ht="14.25" customHeight="1" thickBot="1">
      <c r="A2" s="138" t="s">
        <v>56</v>
      </c>
      <c r="B2" s="143"/>
      <c r="C2" s="143"/>
      <c r="D2" s="143"/>
      <c r="E2" s="143"/>
    </row>
    <row r="3" spans="1:5" ht="14.25" customHeight="1" thickBot="1">
      <c r="A3" s="144" t="s">
        <v>2</v>
      </c>
      <c r="B3" s="144" t="s">
        <v>36</v>
      </c>
      <c r="C3" s="145" t="s">
        <v>3</v>
      </c>
      <c r="D3" s="66" t="s">
        <v>4</v>
      </c>
      <c r="E3" s="142" t="s">
        <v>32</v>
      </c>
    </row>
    <row r="4" spans="1:5" ht="14.25" customHeight="1">
      <c r="A4" s="148">
        <v>1</v>
      </c>
      <c r="B4" s="149">
        <f>'D U-16'!B5</f>
        <v>1997</v>
      </c>
      <c r="C4" s="149" t="str">
        <f>'D U-16'!C5</f>
        <v>Lisa Livfendahl</v>
      </c>
      <c r="D4" s="154" t="str">
        <f>'D U-16'!D5</f>
        <v>Sälens IF</v>
      </c>
      <c r="E4" s="160">
        <f>'D U-16'!E5</f>
        <v>900</v>
      </c>
    </row>
    <row r="5" spans="1:5" ht="14.25" customHeight="1">
      <c r="A5" s="150">
        <v>2</v>
      </c>
      <c r="B5" s="146">
        <f>'D U-16'!B6</f>
        <v>1997</v>
      </c>
      <c r="C5" s="146" t="str">
        <f>'D U-16'!C6</f>
        <v>Matilda Grundén</v>
      </c>
      <c r="D5" s="155" t="str">
        <f>'D U-16'!D6</f>
        <v>Sälens IF</v>
      </c>
      <c r="E5" s="161">
        <f>'D U-16'!E6</f>
        <v>840</v>
      </c>
    </row>
    <row r="6" spans="1:5" ht="14.25" customHeight="1">
      <c r="A6" s="150">
        <v>3</v>
      </c>
      <c r="B6" s="146">
        <f>'D U-16'!B7</f>
        <v>1997</v>
      </c>
      <c r="C6" s="146" t="str">
        <f>'D U-16'!C7</f>
        <v>Louise Ekman</v>
      </c>
      <c r="D6" s="155" t="str">
        <f>'D U-16'!D7</f>
        <v>Gävle Alpina SK</v>
      </c>
      <c r="E6" s="161">
        <f>'D U-16'!E7</f>
        <v>660</v>
      </c>
    </row>
    <row r="7" spans="1:5" ht="14.25" customHeight="1">
      <c r="A7" s="150">
        <v>4</v>
      </c>
      <c r="B7" s="146">
        <f>'D U-16'!B8</f>
        <v>1997</v>
      </c>
      <c r="C7" s="146" t="str">
        <f>'D U-16'!C8</f>
        <v>Lisa Andersson</v>
      </c>
      <c r="D7" s="155" t="str">
        <f>'D U-16'!D8</f>
        <v>Gävle Alpina SK</v>
      </c>
      <c r="E7" s="161">
        <f>'D U-16'!E8</f>
        <v>600</v>
      </c>
    </row>
    <row r="8" spans="1:5" ht="14.25" customHeight="1">
      <c r="A8" s="150">
        <v>5</v>
      </c>
      <c r="B8" s="146">
        <f>'D U-16'!B9</f>
        <v>1997</v>
      </c>
      <c r="C8" s="146" t="str">
        <f>'D U-16'!C9</f>
        <v>Sofia Raij</v>
      </c>
      <c r="D8" s="155" t="str">
        <f>'D U-16'!D9</f>
        <v>Kils SLK</v>
      </c>
      <c r="E8" s="161">
        <f>'D U-16'!E9</f>
        <v>580</v>
      </c>
    </row>
    <row r="9" spans="1:5" ht="14.25" customHeight="1">
      <c r="A9" s="150">
        <v>6</v>
      </c>
      <c r="B9" s="146">
        <f>'D U-16'!B10</f>
        <v>1997</v>
      </c>
      <c r="C9" s="146" t="str">
        <f>'D U-16'!C10</f>
        <v>Sara Nilsson</v>
      </c>
      <c r="D9" s="155" t="str">
        <f>'D U-16'!D10</f>
        <v>Gävle Alpina SK</v>
      </c>
      <c r="E9" s="161">
        <f>'D U-16'!E10</f>
        <v>566</v>
      </c>
    </row>
    <row r="10" spans="1:5" ht="14.25" customHeight="1">
      <c r="A10" s="150">
        <v>7</v>
      </c>
      <c r="B10" s="146">
        <f>'D U-16'!B11</f>
        <v>1997</v>
      </c>
      <c r="C10" s="146" t="str">
        <f>'D U-16'!C11</f>
        <v>Malin Persson</v>
      </c>
      <c r="D10" s="155" t="str">
        <f>'D U-16'!D11</f>
        <v>IFK Borlänge</v>
      </c>
      <c r="E10" s="161">
        <f>'D U-16'!E11</f>
        <v>507</v>
      </c>
    </row>
    <row r="11" spans="1:5" ht="14.25" customHeight="1">
      <c r="A11" s="150">
        <v>8</v>
      </c>
      <c r="B11" s="146">
        <f>'D U-16'!B12</f>
        <v>1997</v>
      </c>
      <c r="C11" s="146" t="str">
        <f>'D U-16'!C12</f>
        <v>Minna Åström</v>
      </c>
      <c r="D11" s="155" t="str">
        <f>'D U-16'!D12</f>
        <v>Örebro SLF</v>
      </c>
      <c r="E11" s="161">
        <f>'D U-16'!E12</f>
        <v>495</v>
      </c>
    </row>
    <row r="12" spans="1:5" ht="14.25" customHeight="1">
      <c r="A12" s="150">
        <v>9</v>
      </c>
      <c r="B12" s="146">
        <f>'D U-16'!B13</f>
        <v>1997</v>
      </c>
      <c r="C12" s="146" t="str">
        <f>'D U-16'!C13</f>
        <v>Moa Kjellberg</v>
      </c>
      <c r="D12" s="155" t="str">
        <f>'D U-16'!D13</f>
        <v>IFK Falun</v>
      </c>
      <c r="E12" s="161">
        <f>'D U-16'!E13</f>
        <v>430</v>
      </c>
    </row>
    <row r="13" spans="1:5" ht="14.25" customHeight="1">
      <c r="A13" s="150">
        <v>10</v>
      </c>
      <c r="B13" s="146">
        <f>'D U-16'!B14</f>
        <v>1997</v>
      </c>
      <c r="C13" s="146" t="str">
        <f>'D U-16'!C14</f>
        <v>Caroline Börjesson</v>
      </c>
      <c r="D13" s="155" t="str">
        <f>'D U-16'!D14</f>
        <v>Valfjällets SLK</v>
      </c>
      <c r="E13" s="161">
        <f>'D U-16'!E14</f>
        <v>428</v>
      </c>
    </row>
    <row r="14" spans="1:5" ht="14.25" customHeight="1">
      <c r="A14" s="150">
        <v>11</v>
      </c>
      <c r="B14" s="146">
        <f>'D U-16'!B15</f>
        <v>1997</v>
      </c>
      <c r="C14" s="146" t="str">
        <f>'D U-16'!C15</f>
        <v>Emilia Ståhlbom</v>
      </c>
      <c r="D14" s="155" t="str">
        <f>'D U-16'!D15</f>
        <v>Kumla SF</v>
      </c>
      <c r="E14" s="161">
        <f>'D U-16'!E15</f>
        <v>386</v>
      </c>
    </row>
    <row r="15" spans="1:5" ht="14.25" customHeight="1">
      <c r="A15" s="150">
        <v>12</v>
      </c>
      <c r="B15" s="146">
        <f>'D U-16'!B16</f>
        <v>1997</v>
      </c>
      <c r="C15" s="146" t="str">
        <f>'D U-16'!C16</f>
        <v>Lina Österberg</v>
      </c>
      <c r="D15" s="155" t="str">
        <f>'D U-16'!D16</f>
        <v>IFK Falun</v>
      </c>
      <c r="E15" s="161">
        <f>'D U-16'!E16</f>
        <v>356</v>
      </c>
    </row>
    <row r="16" spans="1:5" ht="14.25" customHeight="1">
      <c r="A16" s="150">
        <v>13</v>
      </c>
      <c r="B16" s="146">
        <f>'D U-16'!B17</f>
        <v>1997</v>
      </c>
      <c r="C16" s="146" t="str">
        <f>'D U-16'!C17</f>
        <v>Lovisa Lindström</v>
      </c>
      <c r="D16" s="155" t="str">
        <f>'D U-16'!D17</f>
        <v>Kumla SF</v>
      </c>
      <c r="E16" s="161">
        <f>'D U-16'!E17</f>
        <v>168</v>
      </c>
    </row>
    <row r="17" spans="1:5" ht="14.25" customHeight="1">
      <c r="A17" s="150">
        <v>14</v>
      </c>
      <c r="B17" s="146">
        <f>'D U-16'!B18</f>
        <v>1997</v>
      </c>
      <c r="C17" s="146" t="str">
        <f>'D U-16'!C18</f>
        <v>Klara Norling</v>
      </c>
      <c r="D17" s="155" t="str">
        <f>'D U-16'!D18</f>
        <v>IFK Falun</v>
      </c>
      <c r="E17" s="161">
        <f>'D U-16'!E18</f>
        <v>160</v>
      </c>
    </row>
    <row r="18" spans="1:5" ht="14.25" customHeight="1">
      <c r="A18" s="150">
        <v>15</v>
      </c>
      <c r="B18" s="146">
        <f>'D U-16'!B19</f>
        <v>1997</v>
      </c>
      <c r="C18" s="146" t="str">
        <f>'D U-16'!C19</f>
        <v>Fanny Midér</v>
      </c>
      <c r="D18" s="146" t="str">
        <f>'D U-16'!D19</f>
        <v>Norrbärke SK Alpin</v>
      </c>
      <c r="E18" s="161">
        <f>'D U-16'!E19</f>
        <v>84</v>
      </c>
    </row>
    <row r="19" spans="1:5" ht="14.25" customHeight="1">
      <c r="A19" s="167">
        <v>16</v>
      </c>
      <c r="B19" s="168">
        <f>'D U-16'!B20</f>
        <v>1997</v>
      </c>
      <c r="C19" s="168" t="str">
        <f>'D U-16'!C20</f>
        <v>Madeleine Könberg </v>
      </c>
      <c r="D19" s="169" t="str">
        <f>'D U-16'!D20</f>
        <v>Norrbärke SK Alpin</v>
      </c>
      <c r="E19" s="170">
        <f>'D U-16'!E20</f>
        <v>37</v>
      </c>
    </row>
    <row r="20" spans="1:5" ht="14.25" customHeight="1">
      <c r="A20" s="150">
        <v>17</v>
      </c>
      <c r="B20" s="146">
        <f>'D U-16'!B21</f>
        <v>0</v>
      </c>
      <c r="C20" s="146">
        <f>'D U-16'!C21</f>
        <v>0</v>
      </c>
      <c r="D20" s="155">
        <f>'D U-16'!D21</f>
        <v>0</v>
      </c>
      <c r="E20" s="161">
        <f>'D U-16'!E21</f>
        <v>0</v>
      </c>
    </row>
    <row r="21" spans="1:5" ht="14.25" customHeight="1">
      <c r="A21" s="150">
        <v>18</v>
      </c>
      <c r="B21" s="146">
        <f>'D U-16'!B22</f>
        <v>0</v>
      </c>
      <c r="C21" s="146">
        <f>'D U-16'!C22</f>
        <v>0</v>
      </c>
      <c r="D21" s="155">
        <f>'D U-16'!D22</f>
        <v>0</v>
      </c>
      <c r="E21" s="161">
        <f>'D U-16'!E22</f>
        <v>0</v>
      </c>
    </row>
    <row r="22" spans="1:5" ht="14.25" customHeight="1">
      <c r="A22" s="150">
        <v>19</v>
      </c>
      <c r="B22" s="146">
        <f>'D U-16'!B23</f>
        <v>0</v>
      </c>
      <c r="C22" s="146">
        <f>'D U-16'!C23</f>
        <v>0</v>
      </c>
      <c r="D22" s="155">
        <f>'D U-16'!D23</f>
        <v>0</v>
      </c>
      <c r="E22" s="161">
        <f>'D U-16'!E23</f>
        <v>0</v>
      </c>
    </row>
    <row r="23" spans="1:5" ht="14.25" customHeight="1">
      <c r="A23" s="150">
        <v>20</v>
      </c>
      <c r="B23" s="146">
        <f>'D U-16'!B24</f>
        <v>0</v>
      </c>
      <c r="C23" s="146">
        <f>'D U-16'!C24</f>
        <v>0</v>
      </c>
      <c r="D23" s="155">
        <f>'D U-16'!D24</f>
        <v>0</v>
      </c>
      <c r="E23" s="161">
        <f>'D U-16'!E24</f>
        <v>0</v>
      </c>
    </row>
    <row r="24" spans="1:5" ht="14.25" customHeight="1">
      <c r="A24" s="150">
        <v>21</v>
      </c>
      <c r="B24" s="146">
        <f>'D U-16'!B25</f>
        <v>0</v>
      </c>
      <c r="C24" s="146">
        <f>'D U-16'!C25</f>
        <v>0</v>
      </c>
      <c r="D24" s="155">
        <f>'D U-16'!D25</f>
        <v>0</v>
      </c>
      <c r="E24" s="161">
        <f>'D U-16'!E25</f>
        <v>0</v>
      </c>
    </row>
    <row r="25" spans="1:5" ht="14.25" customHeight="1">
      <c r="A25" s="150">
        <v>22</v>
      </c>
      <c r="B25" s="146">
        <f>'D U-16'!B26</f>
        <v>0</v>
      </c>
      <c r="C25" s="146">
        <f>'D U-16'!C26</f>
        <v>0</v>
      </c>
      <c r="D25" s="155">
        <f>'D U-16'!D26</f>
        <v>0</v>
      </c>
      <c r="E25" s="161">
        <f>'D U-16'!E26</f>
        <v>0</v>
      </c>
    </row>
    <row r="26" spans="1:5" ht="14.25" customHeight="1">
      <c r="A26" s="150">
        <v>23</v>
      </c>
      <c r="B26" s="146">
        <f>'D U-16'!B27</f>
        <v>0</v>
      </c>
      <c r="C26" s="146">
        <f>'D U-16'!C27</f>
        <v>0</v>
      </c>
      <c r="D26" s="155">
        <f>'D U-16'!D27</f>
        <v>0</v>
      </c>
      <c r="E26" s="161">
        <f>'D U-16'!E27</f>
        <v>0</v>
      </c>
    </row>
    <row r="27" spans="1:5" ht="14.25" customHeight="1">
      <c r="A27" s="150">
        <v>24</v>
      </c>
      <c r="B27" s="146">
        <f>'D U-16'!B28</f>
        <v>0</v>
      </c>
      <c r="C27" s="146">
        <f>'D U-16'!C28</f>
        <v>0</v>
      </c>
      <c r="D27" s="155">
        <f>'D U-16'!D28</f>
        <v>0</v>
      </c>
      <c r="E27" s="161">
        <f>'D U-16'!E28</f>
        <v>0</v>
      </c>
    </row>
    <row r="28" spans="1:5" ht="14.25" customHeight="1">
      <c r="A28" s="150">
        <v>25</v>
      </c>
      <c r="B28" s="146">
        <f>'D U-16'!B29</f>
        <v>0</v>
      </c>
      <c r="C28" s="146">
        <f>'D U-16'!C29</f>
        <v>0</v>
      </c>
      <c r="D28" s="155">
        <f>'D U-16'!D29</f>
        <v>0</v>
      </c>
      <c r="E28" s="161">
        <f>'D U-16'!E29</f>
        <v>0</v>
      </c>
    </row>
    <row r="29" spans="1:5" ht="14.25" customHeight="1">
      <c r="A29" s="150">
        <v>26</v>
      </c>
      <c r="B29" s="146">
        <f>'D U-16'!B30</f>
        <v>0</v>
      </c>
      <c r="C29" s="146">
        <f>'D U-16'!C30</f>
        <v>0</v>
      </c>
      <c r="D29" s="155">
        <f>'D U-16'!D30</f>
        <v>0</v>
      </c>
      <c r="E29" s="161">
        <f>'D U-16'!E30</f>
        <v>0</v>
      </c>
    </row>
    <row r="30" spans="1:5" ht="14.25" customHeight="1">
      <c r="A30" s="150">
        <v>27</v>
      </c>
      <c r="B30" s="146">
        <f>'D U-16'!B31</f>
        <v>0</v>
      </c>
      <c r="C30" s="146">
        <f>'D U-16'!C31</f>
        <v>0</v>
      </c>
      <c r="D30" s="155">
        <f>'D U-16'!D31</f>
        <v>0</v>
      </c>
      <c r="E30" s="161">
        <f>'D U-16'!E31</f>
        <v>0</v>
      </c>
    </row>
    <row r="31" spans="1:5" ht="14.25" customHeight="1">
      <c r="A31" s="150">
        <v>28</v>
      </c>
      <c r="B31" s="146">
        <f>'D U-16'!B32</f>
        <v>0</v>
      </c>
      <c r="C31" s="146">
        <f>'D U-16'!C32</f>
        <v>0</v>
      </c>
      <c r="D31" s="155">
        <f>'D U-16'!D32</f>
        <v>0</v>
      </c>
      <c r="E31" s="161">
        <f>'D U-16'!E32</f>
        <v>0</v>
      </c>
    </row>
    <row r="32" spans="1:5" ht="14.25" customHeight="1">
      <c r="A32" s="150">
        <v>29</v>
      </c>
      <c r="B32" s="146">
        <f>'D U-16'!B33</f>
        <v>0</v>
      </c>
      <c r="C32" s="146">
        <f>'D U-16'!C33</f>
        <v>0</v>
      </c>
      <c r="D32" s="155">
        <f>'D U-16'!D33</f>
        <v>0</v>
      </c>
      <c r="E32" s="161">
        <f>'D U-16'!E33</f>
        <v>0</v>
      </c>
    </row>
    <row r="33" spans="1:5" ht="14.25" customHeight="1">
      <c r="A33" s="150">
        <v>30</v>
      </c>
      <c r="B33" s="146">
        <f>'D U-16'!B34</f>
        <v>0</v>
      </c>
      <c r="C33" s="146">
        <f>'D U-16'!C34</f>
        <v>0</v>
      </c>
      <c r="D33" s="155">
        <f>'D U-16'!D34</f>
        <v>0</v>
      </c>
      <c r="E33" s="161">
        <f>'D U-16'!E34</f>
        <v>0</v>
      </c>
    </row>
    <row r="34" spans="1:5" ht="14.25" customHeight="1">
      <c r="A34" s="150">
        <v>31</v>
      </c>
      <c r="B34" s="146">
        <f>'D U-16'!B35</f>
        <v>0</v>
      </c>
      <c r="C34" s="146">
        <f>'D U-16'!C35</f>
        <v>0</v>
      </c>
      <c r="D34" s="155">
        <f>'D U-16'!D35</f>
        <v>0</v>
      </c>
      <c r="E34" s="161">
        <f>'D U-16'!E35</f>
        <v>0</v>
      </c>
    </row>
    <row r="35" spans="1:5" ht="14.25" customHeight="1">
      <c r="A35" s="150">
        <v>32</v>
      </c>
      <c r="B35" s="146">
        <f>'D U-16'!B36</f>
        <v>0</v>
      </c>
      <c r="C35" s="146">
        <f>'D U-16'!C36</f>
        <v>0</v>
      </c>
      <c r="D35" s="155">
        <f>'D U-16'!D36</f>
        <v>0</v>
      </c>
      <c r="E35" s="161">
        <f>'D U-16'!E36</f>
        <v>0</v>
      </c>
    </row>
    <row r="36" spans="1:5" ht="14.25" customHeight="1">
      <c r="A36" s="150">
        <v>33</v>
      </c>
      <c r="B36" s="146">
        <f>'D U-16'!B37</f>
        <v>0</v>
      </c>
      <c r="C36" s="146">
        <f>'D U-16'!C37</f>
        <v>0</v>
      </c>
      <c r="D36" s="155">
        <f>'D U-16'!D37</f>
        <v>0</v>
      </c>
      <c r="E36" s="161">
        <f>'D U-16'!E37</f>
        <v>0</v>
      </c>
    </row>
    <row r="37" spans="1:5" ht="14.25" customHeight="1">
      <c r="A37" s="150">
        <v>34</v>
      </c>
      <c r="B37" s="146">
        <f>'D U-16'!B38</f>
        <v>0</v>
      </c>
      <c r="C37" s="146">
        <f>'D U-16'!C38</f>
        <v>0</v>
      </c>
      <c r="D37" s="155">
        <f>'D U-16'!D38</f>
        <v>0</v>
      </c>
      <c r="E37" s="161">
        <f>'D U-16'!E38</f>
        <v>0</v>
      </c>
    </row>
    <row r="38" spans="1:5" ht="14.25" customHeight="1">
      <c r="A38" s="150">
        <v>35</v>
      </c>
      <c r="B38" s="146">
        <f>'D U-16'!B39</f>
        <v>0</v>
      </c>
      <c r="C38" s="146">
        <f>'D U-16'!C39</f>
        <v>0</v>
      </c>
      <c r="D38" s="155">
        <f>'D U-16'!D39</f>
        <v>0</v>
      </c>
      <c r="E38" s="161">
        <f>'D U-16'!E39</f>
        <v>0</v>
      </c>
    </row>
    <row r="39" spans="1:5" ht="14.25" customHeight="1">
      <c r="A39" s="150">
        <v>36</v>
      </c>
      <c r="B39" s="146">
        <f>'D U-16'!B40</f>
        <v>0</v>
      </c>
      <c r="C39" s="146">
        <f>'D U-16'!C40</f>
        <v>0</v>
      </c>
      <c r="D39" s="155">
        <f>'D U-16'!D40</f>
        <v>0</v>
      </c>
      <c r="E39" s="161">
        <f>'D U-16'!E40</f>
        <v>0</v>
      </c>
    </row>
    <row r="40" spans="1:5" ht="14.25" customHeight="1">
      <c r="A40" s="150">
        <v>37</v>
      </c>
      <c r="B40" s="146">
        <f>'D U-16'!B41</f>
        <v>0</v>
      </c>
      <c r="C40" s="146">
        <f>'D U-16'!C41</f>
        <v>0</v>
      </c>
      <c r="D40" s="155">
        <f>'D U-16'!D41</f>
        <v>0</v>
      </c>
      <c r="E40" s="161">
        <f>'D U-16'!E41</f>
        <v>0</v>
      </c>
    </row>
    <row r="41" spans="1:5" ht="14.25" customHeight="1">
      <c r="A41" s="150">
        <v>38</v>
      </c>
      <c r="B41" s="146">
        <f>'D U-16'!B42</f>
        <v>0</v>
      </c>
      <c r="C41" s="146">
        <f>'D U-16'!C42</f>
        <v>0</v>
      </c>
      <c r="D41" s="155">
        <f>'D U-16'!D42</f>
        <v>0</v>
      </c>
      <c r="E41" s="161">
        <f>'D U-16'!E42</f>
        <v>0</v>
      </c>
    </row>
    <row r="42" spans="1:5" ht="14.25" customHeight="1">
      <c r="A42" s="150">
        <v>39</v>
      </c>
      <c r="B42" s="146">
        <f>'D U-16'!B43</f>
        <v>0</v>
      </c>
      <c r="C42" s="146">
        <f>'D U-16'!C43</f>
        <v>0</v>
      </c>
      <c r="D42" s="155">
        <f>'D U-16'!D43</f>
        <v>0</v>
      </c>
      <c r="E42" s="161">
        <f>'D U-16'!E43</f>
        <v>0</v>
      </c>
    </row>
    <row r="43" spans="1:5" ht="14.25" customHeight="1">
      <c r="A43" s="150">
        <v>40</v>
      </c>
      <c r="B43" s="146">
        <f>'D U-16'!B44</f>
        <v>0</v>
      </c>
      <c r="C43" s="146">
        <f>'D U-16'!C44</f>
        <v>0</v>
      </c>
      <c r="D43" s="155">
        <f>'D U-16'!D44</f>
        <v>0</v>
      </c>
      <c r="E43" s="161">
        <f>'D U-16'!E44</f>
        <v>0</v>
      </c>
    </row>
    <row r="44" spans="1:5" ht="14.25" customHeight="1">
      <c r="A44" s="150">
        <v>41</v>
      </c>
      <c r="B44" s="146">
        <f>'D U-16'!B45</f>
        <v>0</v>
      </c>
      <c r="C44" s="146">
        <f>'D U-16'!C45</f>
        <v>0</v>
      </c>
      <c r="D44" s="155">
        <f>'D U-16'!D45</f>
        <v>0</v>
      </c>
      <c r="E44" s="161">
        <f>'D U-16'!E45</f>
        <v>0</v>
      </c>
    </row>
    <row r="45" spans="1:5" ht="14.25" customHeight="1">
      <c r="A45" s="150">
        <v>42</v>
      </c>
      <c r="B45" s="146">
        <f>'D U-16'!B46</f>
        <v>0</v>
      </c>
      <c r="C45" s="146">
        <f>'D U-16'!C46</f>
        <v>0</v>
      </c>
      <c r="D45" s="155">
        <f>'D U-16'!D46</f>
        <v>0</v>
      </c>
      <c r="E45" s="161">
        <f>'D U-16'!E46</f>
        <v>0</v>
      </c>
    </row>
    <row r="46" spans="1:5" ht="14.25" customHeight="1">
      <c r="A46" s="150">
        <v>43</v>
      </c>
      <c r="B46" s="146">
        <f>'D U-16'!B47</f>
        <v>0</v>
      </c>
      <c r="C46" s="146">
        <f>'D U-16'!C47</f>
        <v>0</v>
      </c>
      <c r="D46" s="146">
        <f>'D U-16'!D47</f>
        <v>0</v>
      </c>
      <c r="E46" s="161">
        <f>'D U-16'!E47</f>
        <v>0</v>
      </c>
    </row>
    <row r="47" spans="1:5" ht="14.25" customHeight="1">
      <c r="A47" s="150">
        <v>44</v>
      </c>
      <c r="B47" s="146">
        <f>'D U-16'!B48</f>
        <v>0</v>
      </c>
      <c r="C47" s="146">
        <f>'D U-16'!C48</f>
        <v>0</v>
      </c>
      <c r="D47" s="146">
        <f>'D U-16'!D48</f>
        <v>0</v>
      </c>
      <c r="E47" s="161">
        <f>'D U-16'!E48</f>
        <v>0</v>
      </c>
    </row>
    <row r="48" spans="1:5" ht="14.25" customHeight="1" thickBot="1">
      <c r="A48" s="151">
        <v>45</v>
      </c>
      <c r="B48" s="152">
        <f>'D U-16'!B49</f>
        <v>0</v>
      </c>
      <c r="C48" s="152">
        <f>'D U-16'!C49</f>
        <v>0</v>
      </c>
      <c r="D48" s="158">
        <f>'D U-16'!D49</f>
        <v>0</v>
      </c>
      <c r="E48" s="162">
        <f>'D U-16'!E49</f>
        <v>0</v>
      </c>
    </row>
    <row r="49" ht="14.25" customHeight="1"/>
    <row r="50" spans="1:4" ht="15" customHeight="1">
      <c r="A50" s="138" t="s">
        <v>95</v>
      </c>
      <c r="D50" s="159"/>
    </row>
    <row r="51" spans="1:3" ht="15" customHeight="1" thickBot="1">
      <c r="A51" s="138" t="s">
        <v>57</v>
      </c>
      <c r="C51" s="143"/>
    </row>
    <row r="52" spans="1:5" ht="15" customHeight="1" thickBot="1">
      <c r="A52" s="144" t="s">
        <v>2</v>
      </c>
      <c r="B52" s="144" t="s">
        <v>36</v>
      </c>
      <c r="C52" s="145" t="s">
        <v>3</v>
      </c>
      <c r="D52" s="66" t="s">
        <v>4</v>
      </c>
      <c r="E52" s="142" t="s">
        <v>32</v>
      </c>
    </row>
    <row r="53" spans="1:5" ht="15" customHeight="1">
      <c r="A53" s="148">
        <v>1</v>
      </c>
      <c r="B53" s="149">
        <f>'H U-16'!B5</f>
        <v>1997</v>
      </c>
      <c r="C53" s="149" t="str">
        <f>'H U-16'!C5</f>
        <v>Sebastian Brändholm</v>
      </c>
      <c r="D53" s="154" t="str">
        <f>'H U-16'!D5</f>
        <v>Sälens IF</v>
      </c>
      <c r="E53" s="160">
        <f>'H U-16'!E5</f>
        <v>900</v>
      </c>
    </row>
    <row r="54" spans="1:5" ht="15" customHeight="1">
      <c r="A54" s="150">
        <v>2</v>
      </c>
      <c r="B54" s="146">
        <f>'H U-16'!B6</f>
        <v>1997</v>
      </c>
      <c r="C54" s="146" t="str">
        <f>'H U-16'!C6</f>
        <v>Fabian Nyman</v>
      </c>
      <c r="D54" s="155" t="str">
        <f>'H U-16'!D6</f>
        <v>Sälens IF</v>
      </c>
      <c r="E54" s="161">
        <f>'H U-16'!E6</f>
        <v>750</v>
      </c>
    </row>
    <row r="55" spans="1:5" ht="15" customHeight="1">
      <c r="A55" s="150">
        <v>3</v>
      </c>
      <c r="B55" s="146">
        <f>'H U-16'!B7</f>
        <v>1997</v>
      </c>
      <c r="C55" s="146" t="str">
        <f>'H U-16'!C7</f>
        <v>Adam Ahlin</v>
      </c>
      <c r="D55" s="155" t="str">
        <f>'H U-16'!D7</f>
        <v>Örebro SLF</v>
      </c>
      <c r="E55" s="161">
        <f>'H U-16'!E7</f>
        <v>680</v>
      </c>
    </row>
    <row r="56" spans="1:5" ht="15" customHeight="1">
      <c r="A56" s="150">
        <v>4</v>
      </c>
      <c r="B56" s="146">
        <f>'H U-16'!B8</f>
        <v>1997</v>
      </c>
      <c r="C56" s="146" t="str">
        <f>'H U-16'!C8</f>
        <v>Jonathan Klausner Waldesjö</v>
      </c>
      <c r="D56" s="155" t="str">
        <f>'H U-16'!D8</f>
        <v>Örebro SLF</v>
      </c>
      <c r="E56" s="161">
        <f>'H U-16'!E8</f>
        <v>660</v>
      </c>
    </row>
    <row r="57" spans="1:5" ht="15" customHeight="1">
      <c r="A57" s="150">
        <v>5</v>
      </c>
      <c r="B57" s="146">
        <f>'H U-16'!B9</f>
        <v>1997</v>
      </c>
      <c r="C57" s="146" t="str">
        <f>'H U-16'!C9</f>
        <v>Jonathan Skörelid</v>
      </c>
      <c r="D57" s="155" t="str">
        <f>'H U-16'!D9</f>
        <v>Gävle Alpina SK</v>
      </c>
      <c r="E57" s="161">
        <f>'H U-16'!E9</f>
        <v>610</v>
      </c>
    </row>
    <row r="58" spans="1:5" ht="15" customHeight="1">
      <c r="A58" s="150">
        <v>6</v>
      </c>
      <c r="B58" s="146">
        <f>'H U-16'!B10</f>
        <v>1997</v>
      </c>
      <c r="C58" s="146" t="str">
        <f>'H U-16'!C10</f>
        <v>Daniel Jorälv-Wermlund</v>
      </c>
      <c r="D58" s="155" t="str">
        <f>'H U-16'!D10</f>
        <v>Arvika SLK</v>
      </c>
      <c r="E58" s="161">
        <f>'H U-16'!E10</f>
        <v>497</v>
      </c>
    </row>
    <row r="59" spans="1:5" ht="15" customHeight="1">
      <c r="A59" s="150">
        <v>7</v>
      </c>
      <c r="B59" s="146">
        <f>'H U-16'!B11</f>
        <v>1997</v>
      </c>
      <c r="C59" s="146" t="str">
        <f>'H U-16'!C11</f>
        <v>Filip Grahn</v>
      </c>
      <c r="D59" s="155" t="str">
        <f>'H U-16'!D11</f>
        <v>Kils SLK</v>
      </c>
      <c r="E59" s="161">
        <f>'H U-16'!E11</f>
        <v>485</v>
      </c>
    </row>
    <row r="60" spans="1:5" ht="15" customHeight="1">
      <c r="A60" s="150">
        <v>8</v>
      </c>
      <c r="B60" s="146">
        <f>'H U-16'!B12</f>
        <v>1997</v>
      </c>
      <c r="C60" s="146" t="str">
        <f>'H U-16'!C12</f>
        <v>Jonathan Conradsson</v>
      </c>
      <c r="D60" s="155" t="str">
        <f>'H U-16'!D12</f>
        <v>IFK Borlänge</v>
      </c>
      <c r="E60" s="161">
        <f>'H U-16'!E12</f>
        <v>455</v>
      </c>
    </row>
    <row r="61" spans="1:5" ht="15" customHeight="1">
      <c r="A61" s="150">
        <v>9</v>
      </c>
      <c r="B61" s="146">
        <f>'H U-16'!B13</f>
        <v>1997</v>
      </c>
      <c r="C61" s="146" t="str">
        <f>'H U-16'!C13</f>
        <v>Martin Bergman</v>
      </c>
      <c r="D61" s="155" t="str">
        <f>'H U-16'!D13</f>
        <v>IFK Falun</v>
      </c>
      <c r="E61" s="161">
        <f>'H U-16'!E13</f>
        <v>436</v>
      </c>
    </row>
    <row r="62" spans="1:5" ht="15" customHeight="1">
      <c r="A62" s="150">
        <v>10</v>
      </c>
      <c r="B62" s="146">
        <f>'H U-16'!B14</f>
        <v>1997</v>
      </c>
      <c r="C62" s="146" t="str">
        <f>'H U-16'!C14</f>
        <v>Alfred Kindberg</v>
      </c>
      <c r="D62" s="155" t="str">
        <f>'H U-16'!D14</f>
        <v>Kils SLK</v>
      </c>
      <c r="E62" s="161">
        <f>'H U-16'!E14</f>
        <v>420</v>
      </c>
    </row>
    <row r="63" spans="1:5" ht="15" customHeight="1">
      <c r="A63" s="150">
        <v>11</v>
      </c>
      <c r="B63" s="146">
        <f>'H U-16'!B15</f>
        <v>1997</v>
      </c>
      <c r="C63" s="146" t="str">
        <f>'H U-16'!C15</f>
        <v>Gustav Haga</v>
      </c>
      <c r="D63" s="155" t="str">
        <f>'H U-16'!D15</f>
        <v>IFK Mora AK</v>
      </c>
      <c r="E63" s="161">
        <f>'H U-16'!E15</f>
        <v>403</v>
      </c>
    </row>
    <row r="64" spans="1:5" ht="15" customHeight="1">
      <c r="A64" s="150">
        <v>12</v>
      </c>
      <c r="B64" s="146">
        <f>'H U-16'!B16</f>
        <v>1997</v>
      </c>
      <c r="C64" s="146" t="str">
        <f>'H U-16'!C16</f>
        <v>Jacob Larsson</v>
      </c>
      <c r="D64" s="155" t="str">
        <f>'H U-16'!D16</f>
        <v>Gävle Alpina SK</v>
      </c>
      <c r="E64" s="161">
        <f>'H U-16'!E16</f>
        <v>375</v>
      </c>
    </row>
    <row r="65" spans="1:5" ht="15" customHeight="1">
      <c r="A65" s="150">
        <v>13</v>
      </c>
      <c r="B65" s="146">
        <f>'H U-16'!B17</f>
        <v>1997</v>
      </c>
      <c r="C65" s="146" t="str">
        <f>'H U-16'!C17</f>
        <v>Marcus Larsson</v>
      </c>
      <c r="D65" s="146" t="str">
        <f>'H U-16'!D17</f>
        <v>Rättviks SLK</v>
      </c>
      <c r="E65" s="161">
        <f>'H U-16'!E17</f>
        <v>275</v>
      </c>
    </row>
    <row r="66" spans="1:5" ht="15" customHeight="1">
      <c r="A66" s="167">
        <v>14</v>
      </c>
      <c r="B66" s="168">
        <f>'H U-16'!B18</f>
        <v>1997</v>
      </c>
      <c r="C66" s="168" t="str">
        <f>'H U-16'!C18</f>
        <v>Max Sandberg</v>
      </c>
      <c r="D66" s="169" t="str">
        <f>'H U-16'!D18</f>
        <v>IFK Falun</v>
      </c>
      <c r="E66" s="170">
        <f>'H U-16'!E18</f>
        <v>88</v>
      </c>
    </row>
    <row r="67" spans="1:5" ht="15" customHeight="1">
      <c r="A67" s="150">
        <v>15</v>
      </c>
      <c r="B67" s="146">
        <f>'H U-16'!B19</f>
        <v>1997</v>
      </c>
      <c r="C67" s="146" t="str">
        <f>'H U-16'!C19</f>
        <v>Filip Hedberg</v>
      </c>
      <c r="D67" s="155" t="str">
        <f>'H U-16'!D19</f>
        <v>IFK Falun</v>
      </c>
      <c r="E67" s="161">
        <f>'H U-16'!E19</f>
        <v>39</v>
      </c>
    </row>
    <row r="68" spans="1:5" ht="15" customHeight="1">
      <c r="A68" s="150">
        <v>16</v>
      </c>
      <c r="B68" s="146">
        <f>'H U-16'!B20</f>
        <v>0</v>
      </c>
      <c r="C68" s="146">
        <f>'H U-16'!C20</f>
        <v>0</v>
      </c>
      <c r="D68" s="155">
        <f>'H U-16'!D20</f>
        <v>0</v>
      </c>
      <c r="E68" s="161">
        <f>'H U-16'!E20</f>
        <v>0</v>
      </c>
    </row>
    <row r="69" spans="1:5" ht="15" customHeight="1">
      <c r="A69" s="150">
        <v>17</v>
      </c>
      <c r="B69" s="146">
        <f>'H U-16'!B21</f>
        <v>0</v>
      </c>
      <c r="C69" s="146">
        <f>'H U-16'!C21</f>
        <v>0</v>
      </c>
      <c r="D69" s="155">
        <f>'H U-16'!D21</f>
        <v>0</v>
      </c>
      <c r="E69" s="161">
        <f>'H U-16'!E21</f>
        <v>0</v>
      </c>
    </row>
    <row r="70" spans="1:5" ht="15" customHeight="1">
      <c r="A70" s="150">
        <v>18</v>
      </c>
      <c r="B70" s="146">
        <f>'H U-16'!B22</f>
        <v>0</v>
      </c>
      <c r="C70" s="146">
        <f>'H U-16'!C22</f>
        <v>0</v>
      </c>
      <c r="D70" s="155">
        <f>'H U-16'!D22</f>
        <v>0</v>
      </c>
      <c r="E70" s="161">
        <f>'H U-16'!E22</f>
        <v>0</v>
      </c>
    </row>
    <row r="71" spans="1:5" ht="15" customHeight="1">
      <c r="A71" s="150">
        <v>19</v>
      </c>
      <c r="B71" s="146">
        <f>'H U-16'!B23</f>
        <v>0</v>
      </c>
      <c r="C71" s="146">
        <f>'H U-16'!C23</f>
        <v>0</v>
      </c>
      <c r="D71" s="155">
        <f>'H U-16'!D23</f>
        <v>0</v>
      </c>
      <c r="E71" s="161">
        <f>'H U-16'!E23</f>
        <v>0</v>
      </c>
    </row>
    <row r="72" spans="1:5" ht="15" customHeight="1">
      <c r="A72" s="150">
        <v>20</v>
      </c>
      <c r="B72" s="146">
        <f>'H U-16'!B24</f>
        <v>0</v>
      </c>
      <c r="C72" s="146">
        <f>'H U-16'!C24</f>
        <v>0</v>
      </c>
      <c r="D72" s="155">
        <f>'H U-16'!D24</f>
        <v>0</v>
      </c>
      <c r="E72" s="161">
        <f>'H U-16'!E24</f>
        <v>0</v>
      </c>
    </row>
    <row r="73" spans="1:5" ht="15" customHeight="1">
      <c r="A73" s="150">
        <v>21</v>
      </c>
      <c r="B73" s="146">
        <f>'H U-16'!B25</f>
        <v>0</v>
      </c>
      <c r="C73" s="146">
        <f>'H U-16'!C25</f>
        <v>0</v>
      </c>
      <c r="D73" s="155">
        <f>'H U-16'!D25</f>
        <v>0</v>
      </c>
      <c r="E73" s="161">
        <f>'H U-16'!E25</f>
        <v>0</v>
      </c>
    </row>
    <row r="74" spans="1:5" ht="15" customHeight="1">
      <c r="A74" s="150">
        <v>22</v>
      </c>
      <c r="B74" s="146">
        <f>'H U-16'!B26</f>
        <v>0</v>
      </c>
      <c r="C74" s="146">
        <f>'H U-16'!C26</f>
        <v>0</v>
      </c>
      <c r="D74" s="155">
        <f>'H U-16'!D26</f>
        <v>0</v>
      </c>
      <c r="E74" s="161">
        <f>'H U-16'!E26</f>
        <v>0</v>
      </c>
    </row>
    <row r="75" spans="1:5" ht="15" customHeight="1">
      <c r="A75" s="150">
        <v>23</v>
      </c>
      <c r="B75" s="146">
        <f>'H U-16'!B27</f>
        <v>0</v>
      </c>
      <c r="C75" s="146">
        <f>'H U-16'!C27</f>
        <v>0</v>
      </c>
      <c r="D75" s="155">
        <f>'H U-16'!D27</f>
        <v>0</v>
      </c>
      <c r="E75" s="161">
        <f>'H U-16'!E27</f>
        <v>0</v>
      </c>
    </row>
    <row r="76" spans="1:5" ht="15" customHeight="1">
      <c r="A76" s="150">
        <v>24</v>
      </c>
      <c r="B76" s="146">
        <f>'H U-16'!B28</f>
        <v>0</v>
      </c>
      <c r="C76" s="146">
        <f>'H U-16'!C28</f>
        <v>0</v>
      </c>
      <c r="D76" s="155">
        <f>'H U-16'!D28</f>
        <v>0</v>
      </c>
      <c r="E76" s="161">
        <f>'H U-16'!E28</f>
        <v>0</v>
      </c>
    </row>
    <row r="77" spans="1:5" ht="15" customHeight="1">
      <c r="A77" s="150">
        <v>25</v>
      </c>
      <c r="B77" s="146">
        <f>'H U-16'!B29</f>
        <v>0</v>
      </c>
      <c r="C77" s="146">
        <f>'H U-16'!C29</f>
        <v>0</v>
      </c>
      <c r="D77" s="155">
        <f>'H U-16'!D29</f>
        <v>0</v>
      </c>
      <c r="E77" s="161">
        <f>'H U-16'!E29</f>
        <v>0</v>
      </c>
    </row>
    <row r="78" spans="1:5" ht="15" customHeight="1">
      <c r="A78" s="150">
        <v>26</v>
      </c>
      <c r="B78" s="146">
        <f>'H U-16'!B30</f>
        <v>0</v>
      </c>
      <c r="C78" s="146">
        <f>'H U-16'!C30</f>
        <v>0</v>
      </c>
      <c r="D78" s="155">
        <f>'H U-16'!D30</f>
        <v>0</v>
      </c>
      <c r="E78" s="161">
        <f>'H U-16'!E30</f>
        <v>0</v>
      </c>
    </row>
    <row r="79" spans="1:5" ht="15" customHeight="1">
      <c r="A79" s="150">
        <v>27</v>
      </c>
      <c r="B79" s="146">
        <f>'H U-16'!B31</f>
        <v>0</v>
      </c>
      <c r="C79" s="146">
        <f>'H U-16'!C31</f>
        <v>0</v>
      </c>
      <c r="D79" s="155">
        <f>'H U-16'!D31</f>
        <v>0</v>
      </c>
      <c r="E79" s="161">
        <f>'H U-16'!E31</f>
        <v>0</v>
      </c>
    </row>
    <row r="80" spans="1:5" ht="15" customHeight="1">
      <c r="A80" s="150">
        <v>28</v>
      </c>
      <c r="B80" s="146">
        <f>'H U-16'!B32</f>
        <v>0</v>
      </c>
      <c r="C80" s="146">
        <f>'H U-16'!C32</f>
        <v>0</v>
      </c>
      <c r="D80" s="155">
        <f>'H U-16'!D32</f>
        <v>0</v>
      </c>
      <c r="E80" s="161">
        <f>'H U-16'!E32</f>
        <v>0</v>
      </c>
    </row>
    <row r="81" spans="1:5" ht="15" customHeight="1">
      <c r="A81" s="150">
        <v>29</v>
      </c>
      <c r="B81" s="146">
        <f>'H U-16'!B33</f>
        <v>0</v>
      </c>
      <c r="C81" s="146">
        <f>'H U-16'!C33</f>
        <v>0</v>
      </c>
      <c r="D81" s="155">
        <f>'H U-16'!D33</f>
        <v>0</v>
      </c>
      <c r="E81" s="161">
        <f>'H U-16'!E33</f>
        <v>0</v>
      </c>
    </row>
    <row r="82" spans="1:5" ht="15" customHeight="1">
      <c r="A82" s="150">
        <v>30</v>
      </c>
      <c r="B82" s="146">
        <f>'H U-16'!B34</f>
        <v>0</v>
      </c>
      <c r="C82" s="146">
        <f>'H U-16'!C34</f>
        <v>0</v>
      </c>
      <c r="D82" s="155">
        <f>'H U-16'!D34</f>
        <v>0</v>
      </c>
      <c r="E82" s="161">
        <f>'H U-16'!E34</f>
        <v>0</v>
      </c>
    </row>
    <row r="83" spans="1:5" ht="15" customHeight="1">
      <c r="A83" s="150">
        <v>31</v>
      </c>
      <c r="B83" s="146">
        <f>'H U-16'!B35</f>
        <v>0</v>
      </c>
      <c r="C83" s="146">
        <f>'H U-16'!C35</f>
        <v>0</v>
      </c>
      <c r="D83" s="155">
        <f>'H U-16'!D35</f>
        <v>0</v>
      </c>
      <c r="E83" s="161">
        <f>'H U-16'!E35</f>
        <v>0</v>
      </c>
    </row>
    <row r="84" spans="1:5" ht="15" customHeight="1">
      <c r="A84" s="150">
        <v>32</v>
      </c>
      <c r="B84" s="146"/>
      <c r="C84" s="147"/>
      <c r="D84" s="156"/>
      <c r="E84" s="161"/>
    </row>
    <row r="85" spans="1:5" ht="15" customHeight="1">
      <c r="A85" s="150">
        <v>33</v>
      </c>
      <c r="B85" s="146"/>
      <c r="C85" s="147"/>
      <c r="D85" s="156"/>
      <c r="E85" s="161"/>
    </row>
    <row r="86" spans="1:5" ht="15" customHeight="1">
      <c r="A86" s="150">
        <v>34</v>
      </c>
      <c r="B86" s="146"/>
      <c r="C86" s="147"/>
      <c r="D86" s="156"/>
      <c r="E86" s="161"/>
    </row>
    <row r="87" spans="1:5" ht="15" customHeight="1">
      <c r="A87" s="150">
        <v>35</v>
      </c>
      <c r="B87" s="146"/>
      <c r="C87" s="147"/>
      <c r="D87" s="156"/>
      <c r="E87" s="161"/>
    </row>
    <row r="88" spans="1:5" ht="15" customHeight="1">
      <c r="A88" s="150">
        <v>36</v>
      </c>
      <c r="B88" s="146"/>
      <c r="C88" s="147"/>
      <c r="D88" s="156"/>
      <c r="E88" s="161"/>
    </row>
    <row r="89" spans="1:5" ht="15" customHeight="1">
      <c r="A89" s="150">
        <v>37</v>
      </c>
      <c r="B89" s="146"/>
      <c r="C89" s="147"/>
      <c r="D89" s="156"/>
      <c r="E89" s="161"/>
    </row>
    <row r="90" spans="1:5" ht="15" customHeight="1">
      <c r="A90" s="150">
        <v>38</v>
      </c>
      <c r="B90" s="146"/>
      <c r="C90" s="147"/>
      <c r="D90" s="156"/>
      <c r="E90" s="161"/>
    </row>
    <row r="91" spans="1:5" ht="15" customHeight="1">
      <c r="A91" s="150">
        <v>39</v>
      </c>
      <c r="B91" s="146"/>
      <c r="C91" s="147"/>
      <c r="D91" s="156"/>
      <c r="E91" s="161"/>
    </row>
    <row r="92" spans="1:5" ht="15" customHeight="1">
      <c r="A92" s="150">
        <v>40</v>
      </c>
      <c r="B92" s="146"/>
      <c r="C92" s="147"/>
      <c r="D92" s="156"/>
      <c r="E92" s="161"/>
    </row>
    <row r="93" spans="1:5" ht="15" customHeight="1">
      <c r="A93" s="150">
        <v>41</v>
      </c>
      <c r="B93" s="146"/>
      <c r="C93" s="147"/>
      <c r="D93" s="156"/>
      <c r="E93" s="161"/>
    </row>
    <row r="94" spans="1:5" ht="15" customHeight="1">
      <c r="A94" s="150">
        <v>42</v>
      </c>
      <c r="B94" s="146"/>
      <c r="C94" s="147"/>
      <c r="D94" s="156"/>
      <c r="E94" s="161"/>
    </row>
    <row r="95" spans="1:5" ht="15" customHeight="1">
      <c r="A95" s="150">
        <v>43</v>
      </c>
      <c r="B95" s="146"/>
      <c r="C95" s="147"/>
      <c r="D95" s="156"/>
      <c r="E95" s="161"/>
    </row>
    <row r="96" spans="1:5" ht="15" customHeight="1" thickBot="1">
      <c r="A96" s="151">
        <v>44</v>
      </c>
      <c r="B96" s="152"/>
      <c r="C96" s="153"/>
      <c r="D96" s="157"/>
      <c r="E96" s="162"/>
    </row>
  </sheetData>
  <sheetProtection/>
  <printOptions/>
  <pageMargins left="0.75" right="0.75" top="1" bottom="1" header="0.5" footer="0.5"/>
  <pageSetup horizontalDpi="600" verticalDpi="600" orientation="portrait" paperSize="9" scale="99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P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9" sqref="C19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1" width="11.7109375" style="0" customWidth="1"/>
    <col min="12" max="12" width="11.8515625" style="0" customWidth="1"/>
    <col min="13" max="14" width="9.140625" style="0" customWidth="1"/>
    <col min="15" max="16" width="10.8515625" style="0" bestFit="1" customWidth="1"/>
  </cols>
  <sheetData>
    <row r="1" spans="2:11" ht="16.5" thickBot="1">
      <c r="B1" s="110" t="s">
        <v>137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3" ht="22.5" customHeight="1" thickBot="1">
      <c r="B2" s="109" t="s">
        <v>130</v>
      </c>
      <c r="C2" s="58"/>
      <c r="D2" s="77"/>
      <c r="E2" s="209" t="str">
        <f>'D U-16'!AF3</f>
        <v>Funäsdalen DH</v>
      </c>
      <c r="F2" s="210"/>
      <c r="G2" s="209" t="str">
        <f>'D U-16'!AJ3</f>
        <v>Funäsdalen SG</v>
      </c>
      <c r="H2" s="210"/>
      <c r="I2" s="210" t="s">
        <v>58</v>
      </c>
      <c r="J2" s="211"/>
      <c r="K2" s="209" t="str">
        <f>'D U-16'!AR3</f>
        <v>Sälen SG</v>
      </c>
      <c r="L2" s="211"/>
      <c r="M2" s="58"/>
    </row>
    <row r="3" spans="1:16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79" t="s">
        <v>37</v>
      </c>
      <c r="L3" s="90" t="s">
        <v>38</v>
      </c>
      <c r="M3" s="140" t="s">
        <v>47</v>
      </c>
      <c r="N3" s="108" t="s">
        <v>131</v>
      </c>
      <c r="O3" s="121" t="s">
        <v>128</v>
      </c>
      <c r="P3" s="121" t="s">
        <v>129</v>
      </c>
    </row>
    <row r="4" spans="1:16" ht="13.5" thickBot="1">
      <c r="A4">
        <v>1</v>
      </c>
      <c r="B4" s="52">
        <v>1</v>
      </c>
      <c r="C4" s="53" t="str">
        <f>'H U-16'!C5</f>
        <v>Sebastian Brändholm</v>
      </c>
      <c r="D4" s="87" t="str">
        <f>'H U-16'!D5</f>
        <v>Sälens IF</v>
      </c>
      <c r="E4" s="82">
        <f>'H U-16'!AG5</f>
        <v>100</v>
      </c>
      <c r="F4" s="75">
        <f>'H U-16'!AI5</f>
        <v>100</v>
      </c>
      <c r="G4" s="52">
        <f>'H U-16'!AK5</f>
        <v>0</v>
      </c>
      <c r="H4" s="75">
        <f>'H U-16'!AM5</f>
        <v>0</v>
      </c>
      <c r="I4" s="52">
        <f>'H U-16'!AO5</f>
        <v>100</v>
      </c>
      <c r="J4" s="75">
        <f>'H U-16'!AQ5</f>
        <v>100</v>
      </c>
      <c r="K4" s="52">
        <f>'H U-16'!AS5</f>
        <v>100</v>
      </c>
      <c r="L4" s="75">
        <f>'H U-16'!AU5</f>
        <v>100</v>
      </c>
      <c r="M4" s="141">
        <f aca="true" t="shared" si="0" ref="M4:M35">SUM(E4:L4)</f>
        <v>600</v>
      </c>
      <c r="N4" s="113">
        <f aca="true" t="shared" si="1" ref="N4:N35">LARGE(E4:L4,1)+LARGE(E4:L4,2)</f>
        <v>200</v>
      </c>
      <c r="O4" s="124">
        <f aca="true" t="shared" si="2" ref="O4:O35">LARGE(E4:L4,3)</f>
        <v>100</v>
      </c>
      <c r="P4" s="123">
        <f aca="true" t="shared" si="3" ref="P4:P35">LARGE(E4:L4,4)</f>
        <v>100</v>
      </c>
    </row>
    <row r="5" spans="1:16" ht="13.5" thickBot="1">
      <c r="A5">
        <f aca="true" t="shared" si="4" ref="A5:A20">1+A4</f>
        <v>2</v>
      </c>
      <c r="B5" s="54">
        <f aca="true" t="shared" si="5" ref="B5:B36">1+B4</f>
        <v>2</v>
      </c>
      <c r="C5" s="41" t="str">
        <f>'H U-16'!C6</f>
        <v>Fabian Nyman</v>
      </c>
      <c r="D5" s="88" t="str">
        <f>'H U-16'!D6</f>
        <v>Sälens IF</v>
      </c>
      <c r="E5" s="83">
        <f>'H U-16'!AG6</f>
        <v>80</v>
      </c>
      <c r="F5" s="76">
        <f>'H U-16'!AI6</f>
        <v>70</v>
      </c>
      <c r="G5" s="81">
        <f>'H U-16'!AK9</f>
        <v>0</v>
      </c>
      <c r="H5" s="76">
        <f>'H U-16'!AM9</f>
        <v>0</v>
      </c>
      <c r="I5" s="81">
        <f>'H U-16'!AO6</f>
        <v>80</v>
      </c>
      <c r="J5" s="76">
        <f>'H U-16'!AQ6</f>
        <v>80</v>
      </c>
      <c r="K5" s="81">
        <f>'H U-16'!AS6</f>
        <v>0</v>
      </c>
      <c r="L5" s="76">
        <f>'H U-16'!AU6</f>
        <v>0</v>
      </c>
      <c r="M5" s="141">
        <f aca="true" t="shared" si="6" ref="M5:M19">SUM(E5:L5)</f>
        <v>310</v>
      </c>
      <c r="N5" s="113">
        <f aca="true" t="shared" si="7" ref="N5:N19">LARGE(E5:L5,1)+LARGE(E5:L5,2)</f>
        <v>160</v>
      </c>
      <c r="O5" s="124">
        <f aca="true" t="shared" si="8" ref="O5:O19">LARGE(E5:L5,3)</f>
        <v>80</v>
      </c>
      <c r="P5" s="123">
        <f aca="true" t="shared" si="9" ref="P5:P19">LARGE(E5:L5,4)</f>
        <v>70</v>
      </c>
    </row>
    <row r="6" spans="1:16" ht="13.5" thickBot="1">
      <c r="A6">
        <f t="shared" si="4"/>
        <v>3</v>
      </c>
      <c r="B6" s="54">
        <f t="shared" si="5"/>
        <v>3</v>
      </c>
      <c r="C6" s="41" t="str">
        <f>'H U-16'!C7</f>
        <v>Adam Ahlin</v>
      </c>
      <c r="D6" s="88" t="str">
        <f>'H U-16'!D7</f>
        <v>Örebro SLF</v>
      </c>
      <c r="E6" s="83">
        <f>'H U-16'!AG7</f>
        <v>70</v>
      </c>
      <c r="F6" s="76">
        <f>'H U-16'!AI7</f>
        <v>60</v>
      </c>
      <c r="G6" s="81">
        <f>'H U-16'!AK6</f>
        <v>0</v>
      </c>
      <c r="H6" s="76">
        <f>'H U-16'!AM6</f>
        <v>0</v>
      </c>
      <c r="I6" s="81">
        <f>'H U-16'!AO7</f>
        <v>70</v>
      </c>
      <c r="J6" s="76">
        <f>'H U-16'!AQ7</f>
        <v>70</v>
      </c>
      <c r="K6" s="81">
        <f>'H U-16'!AS7</f>
        <v>80</v>
      </c>
      <c r="L6" s="76">
        <f>'H U-16'!AU7</f>
        <v>80</v>
      </c>
      <c r="M6" s="141">
        <f t="shared" si="6"/>
        <v>430</v>
      </c>
      <c r="N6" s="113">
        <f t="shared" si="7"/>
        <v>160</v>
      </c>
      <c r="O6" s="124">
        <f t="shared" si="8"/>
        <v>70</v>
      </c>
      <c r="P6" s="123">
        <f t="shared" si="9"/>
        <v>70</v>
      </c>
    </row>
    <row r="7" spans="1:16" ht="13.5" thickBot="1">
      <c r="A7">
        <f t="shared" si="4"/>
        <v>4</v>
      </c>
      <c r="B7" s="54">
        <f t="shared" si="5"/>
        <v>4</v>
      </c>
      <c r="C7" s="41" t="str">
        <f>'H U-16'!C17</f>
        <v>Marcus Larsson</v>
      </c>
      <c r="D7" s="88" t="str">
        <f>'H U-16'!D17</f>
        <v>Rättviks SLK</v>
      </c>
      <c r="E7" s="83">
        <f>'H U-16'!AG17</f>
        <v>60</v>
      </c>
      <c r="F7" s="76">
        <f>'H U-16'!AI17</f>
        <v>80</v>
      </c>
      <c r="G7" s="81">
        <f>'H U-16'!AK17</f>
        <v>0</v>
      </c>
      <c r="H7" s="76">
        <f>'H U-16'!AM17</f>
        <v>0</v>
      </c>
      <c r="I7" s="81">
        <f>'H U-16'!AO17</f>
        <v>0</v>
      </c>
      <c r="J7" s="76">
        <f>'H U-16'!AQ17</f>
        <v>0</v>
      </c>
      <c r="K7" s="81">
        <f>'H U-16'!AS17</f>
        <v>0</v>
      </c>
      <c r="L7" s="76">
        <f>'H U-16'!AU17</f>
        <v>0</v>
      </c>
      <c r="M7" s="141">
        <f>SUM(E7:L7)</f>
        <v>140</v>
      </c>
      <c r="N7" s="113">
        <f>LARGE(E7:L7,1)+LARGE(E7:L7,2)</f>
        <v>140</v>
      </c>
      <c r="O7" s="124">
        <f>LARGE(E7:L7,3)</f>
        <v>0</v>
      </c>
      <c r="P7" s="123">
        <f>LARGE(E7:L7,4)</f>
        <v>0</v>
      </c>
    </row>
    <row r="8" spans="1:16" ht="13.5" thickBot="1">
      <c r="A8">
        <f t="shared" si="4"/>
        <v>5</v>
      </c>
      <c r="B8" s="54">
        <f t="shared" si="5"/>
        <v>5</v>
      </c>
      <c r="C8" s="41" t="str">
        <f>'H U-16'!C9</f>
        <v>Jonathan Skörelid</v>
      </c>
      <c r="D8" s="88" t="str">
        <f>'H U-16'!D9</f>
        <v>Gävle Alpina SK</v>
      </c>
      <c r="E8" s="83">
        <f>'H U-16'!AG9</f>
        <v>50</v>
      </c>
      <c r="F8" s="76">
        <f>'H U-16'!AI9</f>
        <v>46</v>
      </c>
      <c r="G8" s="81">
        <f>'H U-16'!AK7</f>
        <v>0</v>
      </c>
      <c r="H8" s="76">
        <f>'H U-16'!AM7</f>
        <v>0</v>
      </c>
      <c r="I8" s="81">
        <f>'H U-16'!AO9</f>
        <v>55</v>
      </c>
      <c r="J8" s="76">
        <f>'H U-16'!AQ9</f>
        <v>55</v>
      </c>
      <c r="K8" s="81">
        <f>'H U-16'!AS9</f>
        <v>70</v>
      </c>
      <c r="L8" s="76">
        <f>'H U-16'!AU9</f>
        <v>70</v>
      </c>
      <c r="M8" s="141">
        <f>SUM(E8:L8)</f>
        <v>346</v>
      </c>
      <c r="N8" s="113">
        <f>LARGE(E8:L8,1)+LARGE(E8:L8,2)</f>
        <v>140</v>
      </c>
      <c r="O8" s="124">
        <f>LARGE(E8:L8,3)</f>
        <v>55</v>
      </c>
      <c r="P8" s="123">
        <f>LARGE(E8:L8,4)</f>
        <v>55</v>
      </c>
    </row>
    <row r="9" spans="1:16" ht="13.5" thickBot="1">
      <c r="A9">
        <f t="shared" si="4"/>
        <v>6</v>
      </c>
      <c r="B9" s="54">
        <f t="shared" si="5"/>
        <v>6</v>
      </c>
      <c r="C9" s="41" t="str">
        <f>'H U-16'!C8</f>
        <v>Jonathan Klausner Waldesjö</v>
      </c>
      <c r="D9" s="88" t="str">
        <f>'H U-16'!D8</f>
        <v>Örebro SLF</v>
      </c>
      <c r="E9" s="83">
        <f>'H U-16'!AG8</f>
        <v>55</v>
      </c>
      <c r="F9" s="76">
        <f>'H U-16'!AI8</f>
        <v>55</v>
      </c>
      <c r="G9" s="81">
        <f>'H U-16'!AK12</f>
        <v>0</v>
      </c>
      <c r="H9" s="76">
        <f>'H U-16'!AM12</f>
        <v>0</v>
      </c>
      <c r="I9" s="81">
        <f>'H U-16'!AO8</f>
        <v>60</v>
      </c>
      <c r="J9" s="76">
        <f>'H U-16'!AQ8</f>
        <v>60</v>
      </c>
      <c r="K9" s="81">
        <f>'H U-16'!AS8</f>
        <v>60</v>
      </c>
      <c r="L9" s="76">
        <f>'H U-16'!AU8</f>
        <v>60</v>
      </c>
      <c r="M9" s="141">
        <f t="shared" si="6"/>
        <v>350</v>
      </c>
      <c r="N9" s="113">
        <f t="shared" si="7"/>
        <v>120</v>
      </c>
      <c r="O9" s="124">
        <f t="shared" si="8"/>
        <v>60</v>
      </c>
      <c r="P9" s="123">
        <f t="shared" si="9"/>
        <v>60</v>
      </c>
    </row>
    <row r="10" spans="1:16" ht="13.5" thickBot="1">
      <c r="A10">
        <f t="shared" si="4"/>
        <v>7</v>
      </c>
      <c r="B10" s="54">
        <f t="shared" si="5"/>
        <v>7</v>
      </c>
      <c r="C10" s="41" t="str">
        <f>'H U-16'!C15</f>
        <v>Gustav Haga</v>
      </c>
      <c r="D10" s="88" t="str">
        <f>'H U-16'!D15</f>
        <v>IFK Mora AK</v>
      </c>
      <c r="E10" s="83">
        <f>'H U-16'!AG15</f>
        <v>46</v>
      </c>
      <c r="F10" s="76">
        <f>'H U-16'!AI15</f>
        <v>50</v>
      </c>
      <c r="G10" s="81">
        <f>'H U-16'!AK15</f>
        <v>0</v>
      </c>
      <c r="H10" s="76">
        <f>'H U-16'!AM15</f>
        <v>0</v>
      </c>
      <c r="I10" s="81">
        <f>'H U-16'!AO15</f>
        <v>0</v>
      </c>
      <c r="J10" s="76">
        <f>'H U-16'!AQ15</f>
        <v>0</v>
      </c>
      <c r="K10" s="81">
        <f>'H U-16'!AS15</f>
        <v>44</v>
      </c>
      <c r="L10" s="76">
        <f>'H U-16'!AU15</f>
        <v>55</v>
      </c>
      <c r="M10" s="141">
        <f t="shared" si="6"/>
        <v>195</v>
      </c>
      <c r="N10" s="113">
        <f t="shared" si="7"/>
        <v>105</v>
      </c>
      <c r="O10" s="124">
        <f t="shared" si="8"/>
        <v>46</v>
      </c>
      <c r="P10" s="123">
        <f t="shared" si="9"/>
        <v>44</v>
      </c>
    </row>
    <row r="11" spans="1:16" ht="13.5" thickBot="1">
      <c r="A11">
        <f t="shared" si="4"/>
        <v>8</v>
      </c>
      <c r="B11" s="54">
        <f t="shared" si="5"/>
        <v>8</v>
      </c>
      <c r="C11" s="41" t="str">
        <f>'H U-16'!C12</f>
        <v>Jonathan Conradsson</v>
      </c>
      <c r="D11" s="88" t="str">
        <f>'H U-16'!D12</f>
        <v>IFK Borlänge</v>
      </c>
      <c r="E11" s="83">
        <f>'H U-16'!AG12</f>
        <v>0</v>
      </c>
      <c r="F11" s="76">
        <f>'H U-16'!AI12</f>
        <v>0</v>
      </c>
      <c r="G11" s="81">
        <f>'H U-16'!AK8</f>
        <v>0</v>
      </c>
      <c r="H11" s="76">
        <f>'H U-16'!AM8</f>
        <v>0</v>
      </c>
      <c r="I11" s="81">
        <f>'H U-16'!AO12</f>
        <v>0</v>
      </c>
      <c r="J11" s="76">
        <f>'H U-16'!AQ12</f>
        <v>0</v>
      </c>
      <c r="K11" s="81">
        <f>'H U-16'!AS12</f>
        <v>55</v>
      </c>
      <c r="L11" s="76">
        <f>'H U-16'!AU12</f>
        <v>50</v>
      </c>
      <c r="M11" s="141">
        <f t="shared" si="6"/>
        <v>105</v>
      </c>
      <c r="N11" s="113">
        <f t="shared" si="7"/>
        <v>105</v>
      </c>
      <c r="O11" s="124">
        <f t="shared" si="8"/>
        <v>0</v>
      </c>
      <c r="P11" s="123">
        <f t="shared" si="9"/>
        <v>0</v>
      </c>
    </row>
    <row r="12" spans="1:16" ht="13.5" thickBot="1">
      <c r="A12">
        <f t="shared" si="4"/>
        <v>9</v>
      </c>
      <c r="B12" s="54">
        <f t="shared" si="5"/>
        <v>9</v>
      </c>
      <c r="C12" s="41" t="str">
        <f>'H U-16'!C13</f>
        <v>Martin Bergman</v>
      </c>
      <c r="D12" s="88" t="str">
        <f>'H U-16'!D13</f>
        <v>IFK Falun</v>
      </c>
      <c r="E12" s="83">
        <f>'H U-16'!AG13</f>
        <v>48</v>
      </c>
      <c r="F12" s="76">
        <f>'H U-16'!AI13</f>
        <v>48</v>
      </c>
      <c r="G12" s="81">
        <f>'H U-16'!AK10</f>
        <v>0</v>
      </c>
      <c r="H12" s="76">
        <f>'H U-16'!AM10</f>
        <v>0</v>
      </c>
      <c r="I12" s="81">
        <f>'H U-16'!AO13</f>
        <v>50</v>
      </c>
      <c r="J12" s="76">
        <f>'H U-16'!AQ13</f>
        <v>50</v>
      </c>
      <c r="K12" s="81">
        <f>'H U-16'!AS13</f>
        <v>50</v>
      </c>
      <c r="L12" s="76">
        <f>'H U-16'!AU13</f>
        <v>0</v>
      </c>
      <c r="M12" s="141">
        <f t="shared" si="6"/>
        <v>246</v>
      </c>
      <c r="N12" s="113">
        <f t="shared" si="7"/>
        <v>100</v>
      </c>
      <c r="O12" s="124">
        <f t="shared" si="8"/>
        <v>50</v>
      </c>
      <c r="P12" s="123">
        <f t="shared" si="9"/>
        <v>48</v>
      </c>
    </row>
    <row r="13" spans="1:16" ht="13.5" thickBot="1">
      <c r="A13">
        <f t="shared" si="4"/>
        <v>10</v>
      </c>
      <c r="B13" s="54">
        <f t="shared" si="5"/>
        <v>10</v>
      </c>
      <c r="C13" s="41" t="str">
        <f>'H U-16'!C11</f>
        <v>Filip Grahn</v>
      </c>
      <c r="D13" s="88" t="str">
        <f>'H U-16'!D11</f>
        <v>Kils SLK</v>
      </c>
      <c r="E13" s="83">
        <f>'H U-16'!AG11</f>
        <v>42</v>
      </c>
      <c r="F13" s="76">
        <f>'H U-16'!AI11</f>
        <v>42</v>
      </c>
      <c r="G13" s="81">
        <f>'H U-16'!AK11</f>
        <v>0</v>
      </c>
      <c r="H13" s="76">
        <f>'H U-16'!AM11</f>
        <v>0</v>
      </c>
      <c r="I13" s="81">
        <f>'H U-16'!AO11</f>
        <v>48</v>
      </c>
      <c r="J13" s="76">
        <f>'H U-16'!AQ11</f>
        <v>48</v>
      </c>
      <c r="K13" s="81">
        <f>'H U-16'!AS11</f>
        <v>46</v>
      </c>
      <c r="L13" s="76">
        <f>'H U-16'!AU11</f>
        <v>46</v>
      </c>
      <c r="M13" s="141">
        <f t="shared" si="6"/>
        <v>272</v>
      </c>
      <c r="N13" s="113">
        <f t="shared" si="7"/>
        <v>96</v>
      </c>
      <c r="O13" s="124">
        <f t="shared" si="8"/>
        <v>46</v>
      </c>
      <c r="P13" s="123">
        <f t="shared" si="9"/>
        <v>46</v>
      </c>
    </row>
    <row r="14" spans="1:16" ht="13.5" thickBot="1">
      <c r="A14">
        <f t="shared" si="4"/>
        <v>11</v>
      </c>
      <c r="B14" s="54">
        <f t="shared" si="5"/>
        <v>11</v>
      </c>
      <c r="C14" s="41" t="str">
        <f>'H U-16'!C10</f>
        <v>Daniel Jorälv-Wermlund</v>
      </c>
      <c r="D14" s="88" t="str">
        <f>'H U-16'!D10</f>
        <v>Arvika SLK</v>
      </c>
      <c r="E14" s="83">
        <f>'H U-16'!AG10</f>
        <v>44</v>
      </c>
      <c r="F14" s="76">
        <f>'H U-16'!AI10</f>
        <v>44</v>
      </c>
      <c r="G14" s="81">
        <f>'H U-16'!AK14</f>
        <v>0</v>
      </c>
      <c r="H14" s="76">
        <f>'H U-16'!AM14</f>
        <v>0</v>
      </c>
      <c r="I14" s="81">
        <f>'H U-16'!AO10</f>
        <v>0</v>
      </c>
      <c r="J14" s="76">
        <f>'H U-16'!AQ10</f>
        <v>46</v>
      </c>
      <c r="K14" s="81">
        <f>'H U-16'!AS10</f>
        <v>48</v>
      </c>
      <c r="L14" s="76">
        <f>'H U-16'!AU10</f>
        <v>48</v>
      </c>
      <c r="M14" s="141">
        <f t="shared" si="6"/>
        <v>230</v>
      </c>
      <c r="N14" s="113">
        <f t="shared" si="7"/>
        <v>96</v>
      </c>
      <c r="O14" s="124">
        <f t="shared" si="8"/>
        <v>46</v>
      </c>
      <c r="P14" s="123">
        <f t="shared" si="9"/>
        <v>44</v>
      </c>
    </row>
    <row r="15" spans="1:16" ht="13.5" thickBot="1">
      <c r="A15">
        <f t="shared" si="4"/>
        <v>12</v>
      </c>
      <c r="B15" s="54">
        <f t="shared" si="5"/>
        <v>12</v>
      </c>
      <c r="C15" s="41" t="str">
        <f>'H U-16'!C14</f>
        <v>Alfred Kindberg</v>
      </c>
      <c r="D15" s="176" t="str">
        <f>'H U-16'!D14</f>
        <v>Kils SLK</v>
      </c>
      <c r="E15" s="83">
        <f>'H U-16'!AG14</f>
        <v>40</v>
      </c>
      <c r="F15" s="76">
        <f>'H U-16'!AI14</f>
        <v>40</v>
      </c>
      <c r="G15" s="81">
        <f>'H U-16'!AK13</f>
        <v>0</v>
      </c>
      <c r="H15" s="76">
        <f>'H U-16'!AM13</f>
        <v>0</v>
      </c>
      <c r="I15" s="81">
        <f>'H U-16'!AO14</f>
        <v>46</v>
      </c>
      <c r="J15" s="76">
        <f>'H U-16'!AQ14</f>
        <v>44</v>
      </c>
      <c r="K15" s="81">
        <f>'H U-16'!AS14</f>
        <v>42</v>
      </c>
      <c r="L15" s="76">
        <f>'H U-16'!AU14</f>
        <v>44</v>
      </c>
      <c r="M15" s="141">
        <f t="shared" si="6"/>
        <v>256</v>
      </c>
      <c r="N15" s="113">
        <f t="shared" si="7"/>
        <v>90</v>
      </c>
      <c r="O15" s="124">
        <f t="shared" si="8"/>
        <v>44</v>
      </c>
      <c r="P15" s="123">
        <f t="shared" si="9"/>
        <v>42</v>
      </c>
    </row>
    <row r="16" spans="1:16" ht="13.5" thickBot="1">
      <c r="A16">
        <f t="shared" si="4"/>
        <v>13</v>
      </c>
      <c r="B16" s="55">
        <f t="shared" si="5"/>
        <v>13</v>
      </c>
      <c r="C16" s="56" t="str">
        <f>'H U-16'!C16</f>
        <v>Jacob Larsson</v>
      </c>
      <c r="D16" s="89" t="str">
        <f>'H U-16'!D16</f>
        <v>Gävle Alpina SK</v>
      </c>
      <c r="E16" s="97">
        <f>'H U-16'!AG16</f>
        <v>0</v>
      </c>
      <c r="F16" s="96">
        <f>'H U-16'!AI16</f>
        <v>39</v>
      </c>
      <c r="G16" s="103">
        <f>'H U-16'!AK16</f>
        <v>0</v>
      </c>
      <c r="H16" s="96">
        <f>'H U-16'!AM16</f>
        <v>0</v>
      </c>
      <c r="I16" s="103">
        <f>'H U-16'!AO16</f>
        <v>44</v>
      </c>
      <c r="J16" s="96">
        <f>'H U-16'!AQ16</f>
        <v>42</v>
      </c>
      <c r="K16" s="103">
        <f>'H U-16'!AS16</f>
        <v>0</v>
      </c>
      <c r="L16" s="96">
        <f>'H U-16'!AU16</f>
        <v>0</v>
      </c>
      <c r="M16" s="231">
        <f t="shared" si="6"/>
        <v>125</v>
      </c>
      <c r="N16" s="232">
        <f t="shared" si="7"/>
        <v>86</v>
      </c>
      <c r="O16" s="233">
        <f t="shared" si="8"/>
        <v>39</v>
      </c>
      <c r="P16" s="234">
        <f t="shared" si="9"/>
        <v>0</v>
      </c>
    </row>
    <row r="17" spans="1:16" ht="13.5" thickBot="1">
      <c r="A17">
        <f t="shared" si="4"/>
        <v>14</v>
      </c>
      <c r="B17" s="222">
        <f t="shared" si="5"/>
        <v>14</v>
      </c>
      <c r="C17" s="223" t="str">
        <f>'H U-16'!C18</f>
        <v>Max Sandberg</v>
      </c>
      <c r="D17" s="224" t="str">
        <f>'H U-16'!D18</f>
        <v>IFK Falun</v>
      </c>
      <c r="E17" s="225">
        <f>'H U-16'!AG18</f>
        <v>0</v>
      </c>
      <c r="F17" s="226">
        <f>'H U-16'!AI18</f>
        <v>0</v>
      </c>
      <c r="G17" s="227">
        <f>'H U-16'!AK22</f>
        <v>0</v>
      </c>
      <c r="H17" s="226">
        <f>'H U-16'!AM22</f>
        <v>0</v>
      </c>
      <c r="I17" s="227">
        <f>'H U-16'!AO18</f>
        <v>0</v>
      </c>
      <c r="J17" s="226">
        <f>'H U-16'!AQ18</f>
        <v>0</v>
      </c>
      <c r="K17" s="227">
        <f>'H U-16'!AS18</f>
        <v>0</v>
      </c>
      <c r="L17" s="226">
        <f>'H U-16'!AU18</f>
        <v>0</v>
      </c>
      <c r="M17" s="141">
        <f t="shared" si="6"/>
        <v>0</v>
      </c>
      <c r="N17" s="228">
        <f t="shared" si="7"/>
        <v>0</v>
      </c>
      <c r="O17" s="229">
        <f t="shared" si="8"/>
        <v>0</v>
      </c>
      <c r="P17" s="230">
        <f t="shared" si="9"/>
        <v>0</v>
      </c>
    </row>
    <row r="18" spans="1:16" ht="13.5" thickBot="1">
      <c r="A18">
        <f t="shared" si="4"/>
        <v>15</v>
      </c>
      <c r="B18" s="54">
        <f t="shared" si="5"/>
        <v>15</v>
      </c>
      <c r="C18" s="41" t="str">
        <f>'H U-16'!C19</f>
        <v>Filip Hedberg</v>
      </c>
      <c r="D18" s="88" t="str">
        <f>'H U-16'!D19</f>
        <v>IFK Falun</v>
      </c>
      <c r="E18" s="83">
        <f>'H U-16'!AG19</f>
        <v>0</v>
      </c>
      <c r="F18" s="76">
        <f>'H U-16'!AI19</f>
        <v>0</v>
      </c>
      <c r="G18" s="81">
        <f>'H U-16'!AK31</f>
        <v>0</v>
      </c>
      <c r="H18" s="76">
        <f>'H U-16'!AM31</f>
        <v>0</v>
      </c>
      <c r="I18" s="81">
        <f>'H U-16'!AO19</f>
        <v>0</v>
      </c>
      <c r="J18" s="76">
        <f>'H U-16'!AQ19</f>
        <v>0</v>
      </c>
      <c r="K18" s="81">
        <f>'H U-16'!AS19</f>
        <v>0</v>
      </c>
      <c r="L18" s="76">
        <f>'H U-16'!AU19</f>
        <v>0</v>
      </c>
      <c r="M18" s="141">
        <f t="shared" si="6"/>
        <v>0</v>
      </c>
      <c r="N18" s="113">
        <f t="shared" si="7"/>
        <v>0</v>
      </c>
      <c r="O18" s="124">
        <f t="shared" si="8"/>
        <v>0</v>
      </c>
      <c r="P18" s="123">
        <f t="shared" si="9"/>
        <v>0</v>
      </c>
    </row>
    <row r="19" spans="1:16" ht="13.5" thickBot="1">
      <c r="A19">
        <f t="shared" si="4"/>
        <v>16</v>
      </c>
      <c r="B19" s="54">
        <f t="shared" si="5"/>
        <v>16</v>
      </c>
      <c r="C19" s="41">
        <f>'H U-16'!C20</f>
        <v>0</v>
      </c>
      <c r="D19" s="88">
        <f>'H U-16'!D20</f>
        <v>0</v>
      </c>
      <c r="E19" s="83">
        <f>'H U-16'!AG20</f>
        <v>0</v>
      </c>
      <c r="F19" s="76">
        <f>'H U-16'!AI20</f>
        <v>0</v>
      </c>
      <c r="G19" s="81">
        <f>'H U-16'!AK17</f>
        <v>0</v>
      </c>
      <c r="H19" s="76">
        <f>'H U-16'!AM17</f>
        <v>0</v>
      </c>
      <c r="I19" s="81">
        <f>'H U-16'!AO20</f>
        <v>0</v>
      </c>
      <c r="J19" s="76">
        <f>'H U-16'!AQ20</f>
        <v>0</v>
      </c>
      <c r="K19" s="81">
        <f>'H U-16'!AS20</f>
        <v>0</v>
      </c>
      <c r="L19" s="76">
        <f>'H U-16'!AU20</f>
        <v>0</v>
      </c>
      <c r="M19" s="141">
        <f t="shared" si="6"/>
        <v>0</v>
      </c>
      <c r="N19" s="113">
        <f t="shared" si="7"/>
        <v>0</v>
      </c>
      <c r="O19" s="124">
        <f t="shared" si="8"/>
        <v>0</v>
      </c>
      <c r="P19" s="123">
        <f t="shared" si="9"/>
        <v>0</v>
      </c>
    </row>
    <row r="20" spans="1:16" ht="13.5" thickBot="1">
      <c r="A20">
        <f t="shared" si="4"/>
        <v>17</v>
      </c>
      <c r="B20" s="54">
        <f t="shared" si="5"/>
        <v>17</v>
      </c>
      <c r="C20" s="41">
        <f>'H U-16'!C21</f>
        <v>0</v>
      </c>
      <c r="D20" s="88">
        <f>'H U-16'!D21</f>
        <v>0</v>
      </c>
      <c r="E20" s="83">
        <f>'H U-16'!AG21</f>
        <v>0</v>
      </c>
      <c r="F20" s="76">
        <f>'H U-16'!AI21</f>
        <v>0</v>
      </c>
      <c r="G20" s="81">
        <f>'H U-16'!AK18</f>
        <v>0</v>
      </c>
      <c r="H20" s="76">
        <f>'H U-16'!AM18</f>
        <v>0</v>
      </c>
      <c r="I20" s="81">
        <f>'H U-16'!AO21</f>
        <v>0</v>
      </c>
      <c r="J20" s="76">
        <f>'H U-16'!AQ21</f>
        <v>0</v>
      </c>
      <c r="K20" s="81">
        <f>'H U-16'!AS21</f>
        <v>0</v>
      </c>
      <c r="L20" s="76">
        <f>'H U-16'!AU21</f>
        <v>0</v>
      </c>
      <c r="M20" s="141">
        <f t="shared" si="0"/>
        <v>0</v>
      </c>
      <c r="N20" s="113">
        <f t="shared" si="1"/>
        <v>0</v>
      </c>
      <c r="O20" s="124">
        <f t="shared" si="2"/>
        <v>0</v>
      </c>
      <c r="P20" s="123">
        <f t="shared" si="3"/>
        <v>0</v>
      </c>
    </row>
    <row r="21" spans="1:16" ht="13.5" thickBot="1">
      <c r="A21">
        <f aca="true" t="shared" si="10" ref="A21:A36">1+A20</f>
        <v>18</v>
      </c>
      <c r="B21" s="54">
        <f t="shared" si="5"/>
        <v>18</v>
      </c>
      <c r="C21" s="173">
        <f>'H U-16'!C22</f>
        <v>0</v>
      </c>
      <c r="D21" s="176">
        <f>'H U-16'!D22</f>
        <v>0</v>
      </c>
      <c r="E21" s="83">
        <f>'H U-16'!AG22</f>
        <v>0</v>
      </c>
      <c r="F21" s="76">
        <f>'H U-16'!AI22</f>
        <v>0</v>
      </c>
      <c r="G21" s="81">
        <f>'H U-16'!AK24</f>
        <v>0</v>
      </c>
      <c r="H21" s="76">
        <f>'H U-16'!AM24</f>
        <v>0</v>
      </c>
      <c r="I21" s="81">
        <f>'H U-16'!AO22</f>
        <v>0</v>
      </c>
      <c r="J21" s="76">
        <f>'H U-16'!AQ22</f>
        <v>0</v>
      </c>
      <c r="K21" s="81">
        <f>'H U-16'!AS22</f>
        <v>0</v>
      </c>
      <c r="L21" s="76">
        <f>'H U-16'!AU22</f>
        <v>0</v>
      </c>
      <c r="M21" s="141">
        <f t="shared" si="0"/>
        <v>0</v>
      </c>
      <c r="N21" s="113">
        <f t="shared" si="1"/>
        <v>0</v>
      </c>
      <c r="O21" s="124">
        <f t="shared" si="2"/>
        <v>0</v>
      </c>
      <c r="P21" s="123">
        <f t="shared" si="3"/>
        <v>0</v>
      </c>
    </row>
    <row r="22" spans="1:16" ht="13.5" thickBot="1">
      <c r="A22">
        <f t="shared" si="10"/>
        <v>19</v>
      </c>
      <c r="B22" s="54">
        <f t="shared" si="5"/>
        <v>19</v>
      </c>
      <c r="C22" s="41">
        <f>'H U-16'!C23</f>
        <v>0</v>
      </c>
      <c r="D22" s="176">
        <f>'H U-16'!D23</f>
        <v>0</v>
      </c>
      <c r="E22" s="83">
        <f>'H U-16'!AG23</f>
        <v>0</v>
      </c>
      <c r="F22" s="76">
        <f>'H U-16'!AI23</f>
        <v>0</v>
      </c>
      <c r="G22" s="81">
        <f>'H U-16'!AK19</f>
        <v>0</v>
      </c>
      <c r="H22" s="76">
        <f>'H U-16'!AM19</f>
        <v>0</v>
      </c>
      <c r="I22" s="81">
        <f>'H U-16'!AO23</f>
        <v>0</v>
      </c>
      <c r="J22" s="76">
        <f>'H U-16'!AQ23</f>
        <v>0</v>
      </c>
      <c r="K22" s="81">
        <f>'H U-16'!AS23</f>
        <v>0</v>
      </c>
      <c r="L22" s="76">
        <f>'H U-16'!AU23</f>
        <v>0</v>
      </c>
      <c r="M22" s="141">
        <f t="shared" si="0"/>
        <v>0</v>
      </c>
      <c r="N22" s="113">
        <f t="shared" si="1"/>
        <v>0</v>
      </c>
      <c r="O22" s="124">
        <f t="shared" si="2"/>
        <v>0</v>
      </c>
      <c r="P22" s="123">
        <f t="shared" si="3"/>
        <v>0</v>
      </c>
    </row>
    <row r="23" spans="1:16" ht="13.5" thickBot="1">
      <c r="A23">
        <f t="shared" si="10"/>
        <v>20</v>
      </c>
      <c r="B23" s="54">
        <f t="shared" si="5"/>
        <v>20</v>
      </c>
      <c r="C23" s="41">
        <f>'H U-16'!C24</f>
        <v>0</v>
      </c>
      <c r="D23" s="88">
        <f>'H U-16'!D24</f>
        <v>0</v>
      </c>
      <c r="E23" s="83">
        <f>'H U-16'!AG24</f>
        <v>0</v>
      </c>
      <c r="F23" s="76">
        <f>'H U-16'!AI24</f>
        <v>0</v>
      </c>
      <c r="G23" s="81">
        <f>'H U-16'!AK21</f>
        <v>0</v>
      </c>
      <c r="H23" s="76">
        <f>'H U-16'!AM21</f>
        <v>0</v>
      </c>
      <c r="I23" s="81">
        <f>'H U-16'!AO24</f>
        <v>0</v>
      </c>
      <c r="J23" s="76">
        <f>'H U-16'!AQ24</f>
        <v>0</v>
      </c>
      <c r="K23" s="81">
        <f>'H U-16'!AS24</f>
        <v>0</v>
      </c>
      <c r="L23" s="76">
        <f>'H U-16'!AU24</f>
        <v>0</v>
      </c>
      <c r="M23" s="141">
        <f t="shared" si="0"/>
        <v>0</v>
      </c>
      <c r="N23" s="113">
        <f t="shared" si="1"/>
        <v>0</v>
      </c>
      <c r="O23" s="124">
        <f t="shared" si="2"/>
        <v>0</v>
      </c>
      <c r="P23" s="123">
        <f t="shared" si="3"/>
        <v>0</v>
      </c>
    </row>
    <row r="24" spans="1:16" ht="13.5" thickBot="1">
      <c r="A24">
        <f t="shared" si="10"/>
        <v>21</v>
      </c>
      <c r="B24" s="54">
        <f t="shared" si="5"/>
        <v>21</v>
      </c>
      <c r="C24" s="41">
        <f>'H U-16'!C25</f>
        <v>0</v>
      </c>
      <c r="D24" s="88">
        <f>'H U-16'!D25</f>
        <v>0</v>
      </c>
      <c r="E24" s="83">
        <f>'H U-16'!AG25</f>
        <v>0</v>
      </c>
      <c r="F24" s="76">
        <f>'H U-16'!AI25</f>
        <v>0</v>
      </c>
      <c r="G24" s="81">
        <f>'H U-16'!AK26</f>
        <v>0</v>
      </c>
      <c r="H24" s="76">
        <f>'H U-16'!AM26</f>
        <v>0</v>
      </c>
      <c r="I24" s="81">
        <f>'H U-16'!AO25</f>
        <v>0</v>
      </c>
      <c r="J24" s="76">
        <f>'H U-16'!AQ25</f>
        <v>0</v>
      </c>
      <c r="K24" s="81">
        <f>'H U-16'!AS25</f>
        <v>0</v>
      </c>
      <c r="L24" s="76">
        <f>'H U-16'!AU25</f>
        <v>0</v>
      </c>
      <c r="M24" s="141">
        <f t="shared" si="0"/>
        <v>0</v>
      </c>
      <c r="N24" s="113">
        <f t="shared" si="1"/>
        <v>0</v>
      </c>
      <c r="O24" s="124">
        <f t="shared" si="2"/>
        <v>0</v>
      </c>
      <c r="P24" s="123">
        <f t="shared" si="3"/>
        <v>0</v>
      </c>
    </row>
    <row r="25" spans="1:16" ht="13.5" thickBot="1">
      <c r="A25">
        <f t="shared" si="10"/>
        <v>22</v>
      </c>
      <c r="B25" s="54">
        <f t="shared" si="5"/>
        <v>22</v>
      </c>
      <c r="C25" s="41">
        <f>'H U-16'!C26</f>
        <v>0</v>
      </c>
      <c r="D25" s="88">
        <f>'H U-16'!D26</f>
        <v>0</v>
      </c>
      <c r="E25" s="83">
        <f>'H U-16'!AG26</f>
        <v>0</v>
      </c>
      <c r="F25" s="76">
        <f>'H U-16'!AI26</f>
        <v>0</v>
      </c>
      <c r="G25" s="81">
        <f>'H U-16'!AK25</f>
        <v>0</v>
      </c>
      <c r="H25" s="76">
        <f>'H U-16'!AM25</f>
        <v>0</v>
      </c>
      <c r="I25" s="81">
        <f>'H U-16'!AO26</f>
        <v>0</v>
      </c>
      <c r="J25" s="76">
        <f>'H U-16'!AQ26</f>
        <v>0</v>
      </c>
      <c r="K25" s="81">
        <f>'H U-16'!AS26</f>
        <v>0</v>
      </c>
      <c r="L25" s="76">
        <f>'H U-16'!AU26</f>
        <v>0</v>
      </c>
      <c r="M25" s="141">
        <f t="shared" si="0"/>
        <v>0</v>
      </c>
      <c r="N25" s="113">
        <f t="shared" si="1"/>
        <v>0</v>
      </c>
      <c r="O25" s="124">
        <f t="shared" si="2"/>
        <v>0</v>
      </c>
      <c r="P25" s="123">
        <f t="shared" si="3"/>
        <v>0</v>
      </c>
    </row>
    <row r="26" spans="1:16" ht="13.5" thickBot="1">
      <c r="A26">
        <f t="shared" si="10"/>
        <v>23</v>
      </c>
      <c r="B26" s="54">
        <f t="shared" si="5"/>
        <v>23</v>
      </c>
      <c r="C26" s="41">
        <f>'H U-16'!C27</f>
        <v>0</v>
      </c>
      <c r="D26" s="88">
        <f>'H U-16'!D27</f>
        <v>0</v>
      </c>
      <c r="E26" s="83">
        <f>'H U-16'!AG27</f>
        <v>0</v>
      </c>
      <c r="F26" s="76">
        <f>'H U-16'!AI27</f>
        <v>0</v>
      </c>
      <c r="G26" s="81">
        <f>'H U-16'!AK28</f>
        <v>0</v>
      </c>
      <c r="H26" s="76">
        <f>'H U-16'!AM28</f>
        <v>0</v>
      </c>
      <c r="I26" s="81">
        <f>'H U-16'!AO27</f>
        <v>0</v>
      </c>
      <c r="J26" s="76">
        <f>'H U-16'!AQ27</f>
        <v>0</v>
      </c>
      <c r="K26" s="81">
        <f>'H U-16'!AS27</f>
        <v>0</v>
      </c>
      <c r="L26" s="76">
        <f>'H U-16'!AU27</f>
        <v>0</v>
      </c>
      <c r="M26" s="141">
        <f t="shared" si="0"/>
        <v>0</v>
      </c>
      <c r="N26" s="113">
        <f t="shared" si="1"/>
        <v>0</v>
      </c>
      <c r="O26" s="124">
        <f t="shared" si="2"/>
        <v>0</v>
      </c>
      <c r="P26" s="123">
        <f t="shared" si="3"/>
        <v>0</v>
      </c>
    </row>
    <row r="27" spans="1:16" ht="13.5" thickBot="1">
      <c r="A27">
        <f t="shared" si="10"/>
        <v>24</v>
      </c>
      <c r="B27" s="54">
        <f t="shared" si="5"/>
        <v>24</v>
      </c>
      <c r="C27" s="41">
        <f>'H U-16'!C28</f>
        <v>0</v>
      </c>
      <c r="D27" s="88">
        <f>'H U-16'!D28</f>
        <v>0</v>
      </c>
      <c r="E27" s="83">
        <f>'H U-16'!AG28</f>
        <v>0</v>
      </c>
      <c r="F27" s="76">
        <f>'H U-16'!AI28</f>
        <v>0</v>
      </c>
      <c r="G27" s="81">
        <f>'H U-16'!AK27</f>
        <v>0</v>
      </c>
      <c r="H27" s="76">
        <f>'H U-16'!AM27</f>
        <v>0</v>
      </c>
      <c r="I27" s="81">
        <f>'H U-16'!AO28</f>
        <v>0</v>
      </c>
      <c r="J27" s="76">
        <f>'H U-16'!AQ28</f>
        <v>0</v>
      </c>
      <c r="K27" s="81">
        <f>'H U-16'!AS28</f>
        <v>0</v>
      </c>
      <c r="L27" s="76">
        <f>'H U-16'!AU28</f>
        <v>0</v>
      </c>
      <c r="M27" s="141">
        <f t="shared" si="0"/>
        <v>0</v>
      </c>
      <c r="N27" s="113">
        <f t="shared" si="1"/>
        <v>0</v>
      </c>
      <c r="O27" s="124">
        <f t="shared" si="2"/>
        <v>0</v>
      </c>
      <c r="P27" s="123">
        <f t="shared" si="3"/>
        <v>0</v>
      </c>
    </row>
    <row r="28" spans="1:16" ht="13.5" thickBot="1">
      <c r="A28">
        <f t="shared" si="10"/>
        <v>25</v>
      </c>
      <c r="B28" s="54">
        <f t="shared" si="5"/>
        <v>25</v>
      </c>
      <c r="C28" s="173">
        <f>'H U-16'!C29</f>
        <v>0</v>
      </c>
      <c r="D28" s="176">
        <f>'H U-16'!D29</f>
        <v>0</v>
      </c>
      <c r="E28" s="83">
        <f>'H U-16'!AG29</f>
        <v>0</v>
      </c>
      <c r="F28" s="76">
        <f>'H U-16'!AI29</f>
        <v>0</v>
      </c>
      <c r="G28" s="81">
        <f>'H U-16'!AK20</f>
        <v>0</v>
      </c>
      <c r="H28" s="76">
        <f>'H U-16'!AM20</f>
        <v>0</v>
      </c>
      <c r="I28" s="81">
        <f>'H U-16'!AO29</f>
        <v>0</v>
      </c>
      <c r="J28" s="76">
        <f>'H U-16'!AQ29</f>
        <v>0</v>
      </c>
      <c r="K28" s="81">
        <f>'H U-16'!AS29</f>
        <v>0</v>
      </c>
      <c r="L28" s="76">
        <f>'H U-16'!AU29</f>
        <v>0</v>
      </c>
      <c r="M28" s="141">
        <f t="shared" si="0"/>
        <v>0</v>
      </c>
      <c r="N28" s="113">
        <f t="shared" si="1"/>
        <v>0</v>
      </c>
      <c r="O28" s="124">
        <f t="shared" si="2"/>
        <v>0</v>
      </c>
      <c r="P28" s="123">
        <f t="shared" si="3"/>
        <v>0</v>
      </c>
    </row>
    <row r="29" spans="1:16" ht="13.5" thickBot="1">
      <c r="A29">
        <f t="shared" si="10"/>
        <v>26</v>
      </c>
      <c r="B29" s="54">
        <f t="shared" si="5"/>
        <v>26</v>
      </c>
      <c r="C29" s="41">
        <f>'H U-16'!C30</f>
        <v>0</v>
      </c>
      <c r="D29" s="88">
        <f>'H U-16'!D30</f>
        <v>0</v>
      </c>
      <c r="E29" s="83">
        <f>'H U-16'!AG30</f>
        <v>0</v>
      </c>
      <c r="F29" s="76">
        <f>'H U-16'!AI30</f>
        <v>0</v>
      </c>
      <c r="G29" s="81">
        <f>'H U-16'!AK29</f>
        <v>0</v>
      </c>
      <c r="H29" s="76">
        <f>'H U-16'!AM29</f>
        <v>0</v>
      </c>
      <c r="I29" s="81">
        <f>'H U-16'!AO30</f>
        <v>0</v>
      </c>
      <c r="J29" s="76">
        <f>'H U-16'!AQ30</f>
        <v>0</v>
      </c>
      <c r="K29" s="81">
        <f>'H U-16'!AS30</f>
        <v>0</v>
      </c>
      <c r="L29" s="76">
        <f>'H U-16'!AU30</f>
        <v>0</v>
      </c>
      <c r="M29" s="141">
        <f t="shared" si="0"/>
        <v>0</v>
      </c>
      <c r="N29" s="113">
        <f t="shared" si="1"/>
        <v>0</v>
      </c>
      <c r="O29" s="124">
        <f t="shared" si="2"/>
        <v>0</v>
      </c>
      <c r="P29" s="123">
        <f t="shared" si="3"/>
        <v>0</v>
      </c>
    </row>
    <row r="30" spans="1:16" ht="13.5" thickBot="1">
      <c r="A30">
        <f t="shared" si="10"/>
        <v>27</v>
      </c>
      <c r="B30" s="54">
        <f t="shared" si="5"/>
        <v>27</v>
      </c>
      <c r="C30" s="41">
        <f>'H U-16'!C31</f>
        <v>0</v>
      </c>
      <c r="D30" s="88">
        <f>'H U-16'!D31</f>
        <v>0</v>
      </c>
      <c r="E30" s="83">
        <f>'H U-16'!AG31</f>
        <v>0</v>
      </c>
      <c r="F30" s="76">
        <f>'H U-16'!AI31</f>
        <v>0</v>
      </c>
      <c r="G30" s="81">
        <f>'H U-16'!AK34</f>
        <v>0</v>
      </c>
      <c r="H30" s="76">
        <f>'H U-16'!AM34</f>
        <v>0</v>
      </c>
      <c r="I30" s="81">
        <f>'H U-16'!AO31</f>
        <v>0</v>
      </c>
      <c r="J30" s="76">
        <f>'H U-16'!AQ31</f>
        <v>0</v>
      </c>
      <c r="K30" s="81">
        <f>'H U-16'!AS31</f>
        <v>0</v>
      </c>
      <c r="L30" s="76">
        <f>'H U-16'!AU31</f>
        <v>0</v>
      </c>
      <c r="M30" s="141">
        <f t="shared" si="0"/>
        <v>0</v>
      </c>
      <c r="N30" s="113">
        <f t="shared" si="1"/>
        <v>0</v>
      </c>
      <c r="O30" s="124">
        <f t="shared" si="2"/>
        <v>0</v>
      </c>
      <c r="P30" s="123">
        <f t="shared" si="3"/>
        <v>0</v>
      </c>
    </row>
    <row r="31" spans="1:16" ht="13.5" thickBot="1">
      <c r="A31">
        <f t="shared" si="10"/>
        <v>28</v>
      </c>
      <c r="B31" s="54">
        <f t="shared" si="5"/>
        <v>28</v>
      </c>
      <c r="C31" s="41">
        <f>'H U-16'!C32</f>
        <v>0</v>
      </c>
      <c r="D31" s="88">
        <f>'H U-16'!D32</f>
        <v>0</v>
      </c>
      <c r="E31" s="83">
        <f>'H U-16'!AG32</f>
        <v>0</v>
      </c>
      <c r="F31" s="76">
        <f>'H U-16'!AI32</f>
        <v>0</v>
      </c>
      <c r="G31" s="81">
        <f>'H U-16'!AK30</f>
        <v>0</v>
      </c>
      <c r="H31" s="76">
        <f>'H U-16'!AM30</f>
        <v>0</v>
      </c>
      <c r="I31" s="81">
        <f>'H U-16'!AO32</f>
        <v>0</v>
      </c>
      <c r="J31" s="76">
        <f>'H U-16'!AQ32</f>
        <v>0</v>
      </c>
      <c r="K31" s="81">
        <f>'H U-16'!AS32</f>
        <v>0</v>
      </c>
      <c r="L31" s="76">
        <f>'H U-16'!AU32</f>
        <v>0</v>
      </c>
      <c r="M31" s="141">
        <f t="shared" si="0"/>
        <v>0</v>
      </c>
      <c r="N31" s="113">
        <f t="shared" si="1"/>
        <v>0</v>
      </c>
      <c r="O31" s="124">
        <f t="shared" si="2"/>
        <v>0</v>
      </c>
      <c r="P31" s="123">
        <f t="shared" si="3"/>
        <v>0</v>
      </c>
    </row>
    <row r="32" spans="1:16" ht="13.5" thickBot="1">
      <c r="A32">
        <f t="shared" si="10"/>
        <v>29</v>
      </c>
      <c r="B32" s="54">
        <f t="shared" si="5"/>
        <v>29</v>
      </c>
      <c r="C32" s="41">
        <f>'H U-16'!C33</f>
        <v>0</v>
      </c>
      <c r="D32" s="88">
        <f>'H U-16'!D33</f>
        <v>0</v>
      </c>
      <c r="E32" s="83">
        <f>'H U-16'!AG33</f>
        <v>0</v>
      </c>
      <c r="F32" s="76">
        <f>'H U-16'!AI33</f>
        <v>0</v>
      </c>
      <c r="G32" s="81">
        <f>'H U-16'!AK32</f>
        <v>0</v>
      </c>
      <c r="H32" s="76">
        <f>'H U-16'!AM32</f>
        <v>0</v>
      </c>
      <c r="I32" s="81">
        <f>'H U-16'!AO33</f>
        <v>0</v>
      </c>
      <c r="J32" s="76">
        <f>'H U-16'!AQ33</f>
        <v>0</v>
      </c>
      <c r="K32" s="81">
        <f>'H U-16'!AS33</f>
        <v>0</v>
      </c>
      <c r="L32" s="76">
        <f>'H U-16'!AU33</f>
        <v>0</v>
      </c>
      <c r="M32" s="141">
        <f t="shared" si="0"/>
        <v>0</v>
      </c>
      <c r="N32" s="113">
        <f t="shared" si="1"/>
        <v>0</v>
      </c>
      <c r="O32" s="124">
        <f t="shared" si="2"/>
        <v>0</v>
      </c>
      <c r="P32" s="123">
        <f t="shared" si="3"/>
        <v>0</v>
      </c>
    </row>
    <row r="33" spans="1:16" ht="13.5" thickBot="1">
      <c r="A33">
        <f t="shared" si="10"/>
        <v>30</v>
      </c>
      <c r="B33" s="54">
        <f t="shared" si="5"/>
        <v>30</v>
      </c>
      <c r="C33" s="41">
        <f>'H U-16'!C34</f>
        <v>0</v>
      </c>
      <c r="D33" s="88">
        <f>'H U-16'!D34</f>
        <v>0</v>
      </c>
      <c r="E33" s="83">
        <f>'H U-16'!AG34</f>
        <v>0</v>
      </c>
      <c r="F33" s="76">
        <f>'H U-16'!AI34</f>
        <v>0</v>
      </c>
      <c r="G33" s="81">
        <f>'H U-16'!AK35</f>
        <v>0</v>
      </c>
      <c r="H33" s="76">
        <f>'H U-16'!AM35</f>
        <v>0</v>
      </c>
      <c r="I33" s="81">
        <f>'H U-16'!AO34</f>
        <v>0</v>
      </c>
      <c r="J33" s="76">
        <f>'H U-16'!AQ34</f>
        <v>0</v>
      </c>
      <c r="K33" s="81">
        <f>'H U-16'!AS34</f>
        <v>0</v>
      </c>
      <c r="L33" s="76">
        <f>'H U-16'!AU34</f>
        <v>0</v>
      </c>
      <c r="M33" s="141">
        <f t="shared" si="0"/>
        <v>0</v>
      </c>
      <c r="N33" s="113">
        <f t="shared" si="1"/>
        <v>0</v>
      </c>
      <c r="O33" s="124">
        <f t="shared" si="2"/>
        <v>0</v>
      </c>
      <c r="P33" s="123">
        <f t="shared" si="3"/>
        <v>0</v>
      </c>
    </row>
    <row r="34" spans="1:16" ht="13.5" thickBot="1">
      <c r="A34">
        <f t="shared" si="10"/>
        <v>31</v>
      </c>
      <c r="B34" s="54">
        <f t="shared" si="5"/>
        <v>31</v>
      </c>
      <c r="C34" s="41">
        <f>'H U-16'!C35</f>
        <v>0</v>
      </c>
      <c r="D34" s="88">
        <f>'H U-16'!D35</f>
        <v>0</v>
      </c>
      <c r="E34" s="83">
        <f>'H U-16'!AG35</f>
        <v>0</v>
      </c>
      <c r="F34" s="76">
        <f>'H U-16'!AI35</f>
        <v>0</v>
      </c>
      <c r="G34" s="81">
        <f>'H U-16'!AK33</f>
        <v>0</v>
      </c>
      <c r="H34" s="76">
        <f>'H U-16'!AM33</f>
        <v>0</v>
      </c>
      <c r="I34" s="81">
        <f>'H U-16'!AO35</f>
        <v>0</v>
      </c>
      <c r="J34" s="76">
        <f>'H U-16'!AQ35</f>
        <v>0</v>
      </c>
      <c r="K34" s="81">
        <f>'H U-16'!AS35</f>
        <v>0</v>
      </c>
      <c r="L34" s="76">
        <f>'H U-16'!AU35</f>
        <v>0</v>
      </c>
      <c r="M34" s="141">
        <f t="shared" si="0"/>
        <v>0</v>
      </c>
      <c r="N34" s="113">
        <f t="shared" si="1"/>
        <v>0</v>
      </c>
      <c r="O34" s="124">
        <f t="shared" si="2"/>
        <v>0</v>
      </c>
      <c r="P34" s="123">
        <f t="shared" si="3"/>
        <v>0</v>
      </c>
    </row>
    <row r="35" spans="1:16" ht="13.5" thickBot="1">
      <c r="A35">
        <f t="shared" si="10"/>
        <v>32</v>
      </c>
      <c r="B35" s="54">
        <f t="shared" si="5"/>
        <v>32</v>
      </c>
      <c r="C35" s="41">
        <f>'H U-16'!C36</f>
        <v>0</v>
      </c>
      <c r="D35" s="88">
        <f>'H U-16'!D36</f>
        <v>0</v>
      </c>
      <c r="E35" s="83">
        <f>'H U-16'!AG36</f>
        <v>0</v>
      </c>
      <c r="F35" s="76">
        <f>'H U-16'!AI36</f>
        <v>0</v>
      </c>
      <c r="G35" s="81">
        <f>'H U-16'!AK36</f>
        <v>0</v>
      </c>
      <c r="H35" s="76">
        <f>'H U-16'!AM36</f>
        <v>0</v>
      </c>
      <c r="I35" s="81">
        <f>'H U-16'!AO36</f>
        <v>0</v>
      </c>
      <c r="J35" s="76">
        <f>'H U-16'!AQ36</f>
        <v>0</v>
      </c>
      <c r="K35" s="81">
        <f>'H U-16'!AS36</f>
        <v>0</v>
      </c>
      <c r="L35" s="76">
        <f>'H U-16'!AU36</f>
        <v>0</v>
      </c>
      <c r="M35" s="141">
        <f t="shared" si="0"/>
        <v>0</v>
      </c>
      <c r="N35" s="113">
        <f t="shared" si="1"/>
        <v>0</v>
      </c>
      <c r="O35" s="124">
        <f t="shared" si="2"/>
        <v>0</v>
      </c>
      <c r="P35" s="123">
        <f t="shared" si="3"/>
        <v>0</v>
      </c>
    </row>
    <row r="36" spans="1:16" ht="13.5" thickBot="1">
      <c r="A36">
        <f t="shared" si="10"/>
        <v>33</v>
      </c>
      <c r="B36" s="54">
        <f t="shared" si="5"/>
        <v>33</v>
      </c>
      <c r="C36" s="41">
        <f>'H U-16'!C37</f>
        <v>0</v>
      </c>
      <c r="D36" s="88">
        <f>'H U-16'!D37</f>
        <v>0</v>
      </c>
      <c r="E36" s="83">
        <f>'H U-16'!AG37</f>
        <v>0</v>
      </c>
      <c r="F36" s="76">
        <f>'H U-16'!AI37</f>
        <v>0</v>
      </c>
      <c r="G36" s="81">
        <f>'H U-16'!AK37</f>
        <v>0</v>
      </c>
      <c r="H36" s="76">
        <f>'H U-16'!AM37</f>
        <v>0</v>
      </c>
      <c r="I36" s="81">
        <f>'H U-16'!AO37</f>
        <v>0</v>
      </c>
      <c r="J36" s="76">
        <f>'H U-16'!AQ37</f>
        <v>0</v>
      </c>
      <c r="K36" s="81">
        <f>'H U-16'!AS37</f>
        <v>0</v>
      </c>
      <c r="L36" s="76">
        <f>'H U-16'!AU37</f>
        <v>0</v>
      </c>
      <c r="M36" s="141">
        <f aca="true" t="shared" si="11" ref="M36:M63">SUM(E36:L36)</f>
        <v>0</v>
      </c>
      <c r="N36" s="113">
        <f aca="true" t="shared" si="12" ref="N36:N63">LARGE(E36:L36,1)+LARGE(E36:L36,2)</f>
        <v>0</v>
      </c>
      <c r="O36" s="124">
        <f aca="true" t="shared" si="13" ref="O36:O63">LARGE(E36:L36,3)</f>
        <v>0</v>
      </c>
      <c r="P36" s="123">
        <f aca="true" t="shared" si="14" ref="P36:P63">LARGE(E36:L36,4)</f>
        <v>0</v>
      </c>
    </row>
    <row r="37" spans="1:16" ht="13.5" thickBot="1">
      <c r="A37">
        <f aca="true" t="shared" si="15" ref="A37:A52">1+A36</f>
        <v>34</v>
      </c>
      <c r="B37" s="54">
        <f aca="true" t="shared" si="16" ref="B37:B58">1+B36</f>
        <v>34</v>
      </c>
      <c r="C37" s="41">
        <f>'H U-16'!C38</f>
        <v>0</v>
      </c>
      <c r="D37" s="88">
        <f>'H U-16'!D38</f>
        <v>0</v>
      </c>
      <c r="E37" s="83">
        <f>'H U-16'!AG38</f>
        <v>0</v>
      </c>
      <c r="F37" s="76">
        <f>'H U-16'!AI38</f>
        <v>0</v>
      </c>
      <c r="G37" s="81">
        <f>'H U-16'!AK38</f>
        <v>0</v>
      </c>
      <c r="H37" s="76">
        <f>'H U-16'!AM38</f>
        <v>0</v>
      </c>
      <c r="I37" s="81">
        <f>'H U-16'!AO38</f>
        <v>0</v>
      </c>
      <c r="J37" s="76">
        <f>'H U-16'!AQ38</f>
        <v>0</v>
      </c>
      <c r="K37" s="81">
        <f>'H U-16'!AS38</f>
        <v>0</v>
      </c>
      <c r="L37" s="76">
        <f>'H U-16'!AU38</f>
        <v>0</v>
      </c>
      <c r="M37" s="141">
        <f t="shared" si="11"/>
        <v>0</v>
      </c>
      <c r="N37" s="113">
        <f t="shared" si="12"/>
        <v>0</v>
      </c>
      <c r="O37" s="124">
        <f t="shared" si="13"/>
        <v>0</v>
      </c>
      <c r="P37" s="123">
        <f t="shared" si="14"/>
        <v>0</v>
      </c>
    </row>
    <row r="38" spans="1:16" ht="13.5" thickBot="1">
      <c r="A38">
        <f t="shared" si="15"/>
        <v>35</v>
      </c>
      <c r="B38" s="54">
        <f t="shared" si="16"/>
        <v>35</v>
      </c>
      <c r="C38" s="41">
        <f>'H U-16'!C39</f>
        <v>0</v>
      </c>
      <c r="D38" s="88">
        <f>'H U-16'!D39</f>
        <v>0</v>
      </c>
      <c r="E38" s="83">
        <f>'H U-16'!AG39</f>
        <v>0</v>
      </c>
      <c r="F38" s="76">
        <f>'H U-16'!AI39</f>
        <v>0</v>
      </c>
      <c r="G38" s="81">
        <f>'H U-16'!AK39</f>
        <v>0</v>
      </c>
      <c r="H38" s="76">
        <f>'H U-16'!AM39</f>
        <v>0</v>
      </c>
      <c r="I38" s="81">
        <f>'H U-16'!AO39</f>
        <v>0</v>
      </c>
      <c r="J38" s="76">
        <f>'H U-16'!AQ39</f>
        <v>0</v>
      </c>
      <c r="K38" s="81">
        <f>'H U-16'!AS39</f>
        <v>0</v>
      </c>
      <c r="L38" s="76">
        <f>'H U-16'!AU39</f>
        <v>0</v>
      </c>
      <c r="M38" s="141">
        <f t="shared" si="11"/>
        <v>0</v>
      </c>
      <c r="N38" s="113">
        <f t="shared" si="12"/>
        <v>0</v>
      </c>
      <c r="O38" s="124">
        <f t="shared" si="13"/>
        <v>0</v>
      </c>
      <c r="P38" s="123">
        <f t="shared" si="14"/>
        <v>0</v>
      </c>
    </row>
    <row r="39" spans="1:16" ht="13.5" thickBot="1">
      <c r="A39">
        <f t="shared" si="15"/>
        <v>36</v>
      </c>
      <c r="B39" s="54">
        <f t="shared" si="16"/>
        <v>36</v>
      </c>
      <c r="C39" s="41">
        <f>'H U-16'!C40</f>
        <v>0</v>
      </c>
      <c r="D39" s="88">
        <f>'H U-16'!D40</f>
        <v>0</v>
      </c>
      <c r="E39" s="83">
        <f>'H U-16'!AG40</f>
        <v>0</v>
      </c>
      <c r="F39" s="76">
        <f>'H U-16'!AI40</f>
        <v>0</v>
      </c>
      <c r="G39" s="81">
        <f>'H U-16'!AK40</f>
        <v>0</v>
      </c>
      <c r="H39" s="76">
        <f>'H U-16'!AM40</f>
        <v>0</v>
      </c>
      <c r="I39" s="81">
        <f>'H U-16'!AO40</f>
        <v>0</v>
      </c>
      <c r="J39" s="76">
        <f>'H U-16'!AQ40</f>
        <v>0</v>
      </c>
      <c r="K39" s="81">
        <f>'H U-16'!AS40</f>
        <v>0</v>
      </c>
      <c r="L39" s="76">
        <f>'H U-16'!AU40</f>
        <v>0</v>
      </c>
      <c r="M39" s="141">
        <f t="shared" si="11"/>
        <v>0</v>
      </c>
      <c r="N39" s="113">
        <f t="shared" si="12"/>
        <v>0</v>
      </c>
      <c r="O39" s="124">
        <f t="shared" si="13"/>
        <v>0</v>
      </c>
      <c r="P39" s="123">
        <f t="shared" si="14"/>
        <v>0</v>
      </c>
    </row>
    <row r="40" spans="1:16" ht="13.5" thickBot="1">
      <c r="A40">
        <f t="shared" si="15"/>
        <v>37</v>
      </c>
      <c r="B40" s="54">
        <f t="shared" si="16"/>
        <v>37</v>
      </c>
      <c r="C40" s="41">
        <f>'H U-16'!C41</f>
        <v>0</v>
      </c>
      <c r="D40" s="88">
        <f>'H U-16'!D41</f>
        <v>0</v>
      </c>
      <c r="E40" s="83">
        <f>'H U-16'!AG41</f>
        <v>0</v>
      </c>
      <c r="F40" s="76">
        <f>'H U-16'!AI41</f>
        <v>0</v>
      </c>
      <c r="G40" s="81">
        <f>'H U-16'!AK41</f>
        <v>0</v>
      </c>
      <c r="H40" s="76">
        <f>'H U-16'!AM41</f>
        <v>0</v>
      </c>
      <c r="I40" s="81">
        <f>'H U-16'!AO41</f>
        <v>0</v>
      </c>
      <c r="J40" s="76">
        <f>'H U-16'!AQ41</f>
        <v>0</v>
      </c>
      <c r="K40" s="81">
        <f>'H U-16'!AS41</f>
        <v>0</v>
      </c>
      <c r="L40" s="76">
        <f>'H U-16'!AU41</f>
        <v>0</v>
      </c>
      <c r="M40" s="141">
        <f t="shared" si="11"/>
        <v>0</v>
      </c>
      <c r="N40" s="113">
        <f t="shared" si="12"/>
        <v>0</v>
      </c>
      <c r="O40" s="124">
        <f t="shared" si="13"/>
        <v>0</v>
      </c>
      <c r="P40" s="123">
        <f t="shared" si="14"/>
        <v>0</v>
      </c>
    </row>
    <row r="41" spans="1:16" ht="13.5" thickBot="1">
      <c r="A41">
        <f t="shared" si="15"/>
        <v>38</v>
      </c>
      <c r="B41" s="54">
        <f t="shared" si="16"/>
        <v>38</v>
      </c>
      <c r="C41" s="41">
        <f>'H U-16'!C42</f>
        <v>0</v>
      </c>
      <c r="D41" s="88">
        <f>'H U-16'!D42</f>
        <v>0</v>
      </c>
      <c r="E41" s="83">
        <f>'H U-16'!AG42</f>
        <v>0</v>
      </c>
      <c r="F41" s="76">
        <f>'H U-16'!AI42</f>
        <v>0</v>
      </c>
      <c r="G41" s="81">
        <f>'H U-16'!AK42</f>
        <v>0</v>
      </c>
      <c r="H41" s="76">
        <f>'H U-16'!AM42</f>
        <v>0</v>
      </c>
      <c r="I41" s="81">
        <f>'H U-16'!AO42</f>
        <v>0</v>
      </c>
      <c r="J41" s="76">
        <f>'H U-16'!AQ42</f>
        <v>0</v>
      </c>
      <c r="K41" s="81">
        <f>'H U-16'!AS42</f>
        <v>0</v>
      </c>
      <c r="L41" s="76">
        <f>'H U-16'!AU42</f>
        <v>0</v>
      </c>
      <c r="M41" s="141">
        <f t="shared" si="11"/>
        <v>0</v>
      </c>
      <c r="N41" s="113">
        <f t="shared" si="12"/>
        <v>0</v>
      </c>
      <c r="O41" s="124">
        <f t="shared" si="13"/>
        <v>0</v>
      </c>
      <c r="P41" s="123">
        <f t="shared" si="14"/>
        <v>0</v>
      </c>
    </row>
    <row r="42" spans="1:16" ht="13.5" thickBot="1">
      <c r="A42">
        <f t="shared" si="15"/>
        <v>39</v>
      </c>
      <c r="B42" s="54">
        <f t="shared" si="16"/>
        <v>39</v>
      </c>
      <c r="C42" s="41">
        <f>'H U-16'!C43</f>
        <v>0</v>
      </c>
      <c r="D42" s="88">
        <f>'H U-16'!D43</f>
        <v>0</v>
      </c>
      <c r="E42" s="83">
        <f>'H U-16'!AG43</f>
        <v>0</v>
      </c>
      <c r="F42" s="76">
        <f>'H U-16'!AI43</f>
        <v>0</v>
      </c>
      <c r="G42" s="81">
        <f>'H U-16'!AK43</f>
        <v>0</v>
      </c>
      <c r="H42" s="76">
        <f>'H U-16'!AM43</f>
        <v>0</v>
      </c>
      <c r="I42" s="81">
        <f>'H U-16'!AO43</f>
        <v>0</v>
      </c>
      <c r="J42" s="76">
        <f>'H U-16'!AQ43</f>
        <v>0</v>
      </c>
      <c r="K42" s="81">
        <f>'H U-16'!AS43</f>
        <v>0</v>
      </c>
      <c r="L42" s="76">
        <f>'H U-16'!AU43</f>
        <v>0</v>
      </c>
      <c r="M42" s="141">
        <f t="shared" si="11"/>
        <v>0</v>
      </c>
      <c r="N42" s="113">
        <f t="shared" si="12"/>
        <v>0</v>
      </c>
      <c r="O42" s="124">
        <f t="shared" si="13"/>
        <v>0</v>
      </c>
      <c r="P42" s="123">
        <f t="shared" si="14"/>
        <v>0</v>
      </c>
    </row>
    <row r="43" spans="1:16" ht="13.5" thickBot="1">
      <c r="A43">
        <f t="shared" si="15"/>
        <v>40</v>
      </c>
      <c r="B43" s="54">
        <f t="shared" si="16"/>
        <v>40</v>
      </c>
      <c r="C43" s="41">
        <f>'H U-16'!C44</f>
        <v>0</v>
      </c>
      <c r="D43" s="88">
        <f>'H U-16'!D44</f>
        <v>0</v>
      </c>
      <c r="E43" s="83">
        <f>'H U-16'!AG44</f>
        <v>0</v>
      </c>
      <c r="F43" s="76">
        <f>'H U-16'!AI44</f>
        <v>0</v>
      </c>
      <c r="G43" s="81">
        <f>'H U-16'!AK44</f>
        <v>0</v>
      </c>
      <c r="H43" s="76">
        <f>'H U-16'!AM44</f>
        <v>0</v>
      </c>
      <c r="I43" s="81">
        <f>'H U-16'!AO44</f>
        <v>0</v>
      </c>
      <c r="J43" s="76">
        <f>'H U-16'!AQ44</f>
        <v>0</v>
      </c>
      <c r="K43" s="81">
        <f>'H U-16'!AS44</f>
        <v>0</v>
      </c>
      <c r="L43" s="76">
        <f>'H U-16'!AU44</f>
        <v>0</v>
      </c>
      <c r="M43" s="141">
        <f t="shared" si="11"/>
        <v>0</v>
      </c>
      <c r="N43" s="113">
        <f t="shared" si="12"/>
        <v>0</v>
      </c>
      <c r="O43" s="124">
        <f t="shared" si="13"/>
        <v>0</v>
      </c>
      <c r="P43" s="123">
        <f t="shared" si="14"/>
        <v>0</v>
      </c>
    </row>
    <row r="44" spans="1:16" ht="13.5" thickBot="1">
      <c r="A44">
        <f t="shared" si="15"/>
        <v>41</v>
      </c>
      <c r="B44" s="54">
        <f t="shared" si="16"/>
        <v>41</v>
      </c>
      <c r="C44" s="41">
        <f>'H U-16'!C45</f>
        <v>0</v>
      </c>
      <c r="D44" s="88">
        <f>'H U-16'!D45</f>
        <v>0</v>
      </c>
      <c r="E44" s="83">
        <f>'H U-16'!AG45</f>
        <v>0</v>
      </c>
      <c r="F44" s="76">
        <f>'H U-16'!AI45</f>
        <v>0</v>
      </c>
      <c r="G44" s="81">
        <f>'H U-16'!AK45</f>
        <v>0</v>
      </c>
      <c r="H44" s="76">
        <f>'H U-16'!AM45</f>
        <v>0</v>
      </c>
      <c r="I44" s="81">
        <f>'H U-16'!AO45</f>
        <v>0</v>
      </c>
      <c r="J44" s="76">
        <f>'H U-16'!AQ45</f>
        <v>0</v>
      </c>
      <c r="K44" s="81">
        <f>'H U-16'!AS45</f>
        <v>0</v>
      </c>
      <c r="L44" s="76">
        <f>'H U-16'!AU45</f>
        <v>0</v>
      </c>
      <c r="M44" s="141">
        <f t="shared" si="11"/>
        <v>0</v>
      </c>
      <c r="N44" s="113">
        <f t="shared" si="12"/>
        <v>0</v>
      </c>
      <c r="O44" s="124">
        <f t="shared" si="13"/>
        <v>0</v>
      </c>
      <c r="P44" s="123">
        <f t="shared" si="14"/>
        <v>0</v>
      </c>
    </row>
    <row r="45" spans="1:16" ht="13.5" thickBot="1">
      <c r="A45">
        <f t="shared" si="15"/>
        <v>42</v>
      </c>
      <c r="B45" s="54">
        <f t="shared" si="16"/>
        <v>42</v>
      </c>
      <c r="C45" s="41">
        <f>'H U-16'!C46</f>
        <v>0</v>
      </c>
      <c r="D45" s="88">
        <f>'H U-16'!D46</f>
        <v>0</v>
      </c>
      <c r="E45" s="83">
        <f>'H U-16'!AG46</f>
        <v>0</v>
      </c>
      <c r="F45" s="76">
        <f>'H U-16'!AI46</f>
        <v>0</v>
      </c>
      <c r="G45" s="81">
        <f>'H U-16'!AK46</f>
        <v>0</v>
      </c>
      <c r="H45" s="76">
        <f>'H U-16'!AM46</f>
        <v>0</v>
      </c>
      <c r="I45" s="81">
        <f>'H U-16'!AO46</f>
        <v>0</v>
      </c>
      <c r="J45" s="76">
        <f>'H U-16'!AQ46</f>
        <v>0</v>
      </c>
      <c r="K45" s="81">
        <f>'H U-16'!AS46</f>
        <v>0</v>
      </c>
      <c r="L45" s="76">
        <f>'H U-16'!AU46</f>
        <v>0</v>
      </c>
      <c r="M45" s="141">
        <f t="shared" si="11"/>
        <v>0</v>
      </c>
      <c r="N45" s="113">
        <f t="shared" si="12"/>
        <v>0</v>
      </c>
      <c r="O45" s="124">
        <f t="shared" si="13"/>
        <v>0</v>
      </c>
      <c r="P45" s="123">
        <f t="shared" si="14"/>
        <v>0</v>
      </c>
    </row>
    <row r="46" spans="1:16" ht="13.5" thickBot="1">
      <c r="A46">
        <f t="shared" si="15"/>
        <v>43</v>
      </c>
      <c r="B46" s="54">
        <f t="shared" si="16"/>
        <v>43</v>
      </c>
      <c r="C46" s="41">
        <f>'H U-16'!C47</f>
        <v>0</v>
      </c>
      <c r="D46" s="88">
        <f>'H U-16'!D47</f>
        <v>0</v>
      </c>
      <c r="E46" s="83">
        <f>'H U-16'!AG47</f>
        <v>0</v>
      </c>
      <c r="F46" s="76">
        <f>'H U-16'!AI47</f>
        <v>0</v>
      </c>
      <c r="G46" s="81">
        <f>'H U-16'!AK47</f>
        <v>0</v>
      </c>
      <c r="H46" s="76">
        <f>'H U-16'!AM47</f>
        <v>0</v>
      </c>
      <c r="I46" s="81">
        <f>'H U-16'!AO47</f>
        <v>0</v>
      </c>
      <c r="J46" s="76">
        <f>'H U-16'!AQ47</f>
        <v>0</v>
      </c>
      <c r="K46" s="81">
        <f>'H U-16'!AS47</f>
        <v>0</v>
      </c>
      <c r="L46" s="76">
        <f>'H U-16'!AU47</f>
        <v>0</v>
      </c>
      <c r="M46" s="141">
        <f t="shared" si="11"/>
        <v>0</v>
      </c>
      <c r="N46" s="113">
        <f t="shared" si="12"/>
        <v>0</v>
      </c>
      <c r="O46" s="124">
        <f t="shared" si="13"/>
        <v>0</v>
      </c>
      <c r="P46" s="123">
        <f t="shared" si="14"/>
        <v>0</v>
      </c>
    </row>
    <row r="47" spans="1:16" ht="13.5" thickBot="1">
      <c r="A47">
        <f t="shared" si="15"/>
        <v>44</v>
      </c>
      <c r="B47" s="54">
        <f t="shared" si="16"/>
        <v>44</v>
      </c>
      <c r="C47" s="41">
        <f>'H U-16'!C48</f>
        <v>0</v>
      </c>
      <c r="D47" s="88">
        <f>'H U-16'!D48</f>
        <v>0</v>
      </c>
      <c r="E47" s="83">
        <f>'H U-16'!AG48</f>
        <v>0</v>
      </c>
      <c r="F47" s="76">
        <f>'H U-16'!AI48</f>
        <v>0</v>
      </c>
      <c r="G47" s="81">
        <f>'H U-16'!AK48</f>
        <v>0</v>
      </c>
      <c r="H47" s="76">
        <f>'H U-16'!AM48</f>
        <v>0</v>
      </c>
      <c r="I47" s="81">
        <f>'H U-16'!AO48</f>
        <v>0</v>
      </c>
      <c r="J47" s="76">
        <f>'H U-16'!AQ48</f>
        <v>0</v>
      </c>
      <c r="K47" s="81">
        <f>'H U-16'!AS48</f>
        <v>0</v>
      </c>
      <c r="L47" s="76">
        <f>'H U-16'!AU48</f>
        <v>0</v>
      </c>
      <c r="M47" s="141">
        <f t="shared" si="11"/>
        <v>0</v>
      </c>
      <c r="N47" s="113">
        <f t="shared" si="12"/>
        <v>0</v>
      </c>
      <c r="O47" s="124">
        <f t="shared" si="13"/>
        <v>0</v>
      </c>
      <c r="P47" s="123">
        <f t="shared" si="14"/>
        <v>0</v>
      </c>
    </row>
    <row r="48" spans="1:16" ht="13.5" thickBot="1">
      <c r="A48">
        <f t="shared" si="15"/>
        <v>45</v>
      </c>
      <c r="B48" s="54">
        <f t="shared" si="16"/>
        <v>45</v>
      </c>
      <c r="C48" s="41">
        <f>'H U-16'!C49</f>
        <v>0</v>
      </c>
      <c r="D48" s="88">
        <f>'H U-16'!D49</f>
        <v>0</v>
      </c>
      <c r="E48" s="83">
        <f>'H U-16'!AG49</f>
        <v>0</v>
      </c>
      <c r="F48" s="76">
        <f>'H U-16'!AI49</f>
        <v>0</v>
      </c>
      <c r="G48" s="81">
        <f>'H U-16'!AK49</f>
        <v>0</v>
      </c>
      <c r="H48" s="76">
        <f>'H U-16'!AM49</f>
        <v>0</v>
      </c>
      <c r="I48" s="81">
        <f>'H U-16'!AO49</f>
        <v>0</v>
      </c>
      <c r="J48" s="76">
        <f>'H U-16'!AQ49</f>
        <v>0</v>
      </c>
      <c r="K48" s="81">
        <f>'H U-16'!AS49</f>
        <v>0</v>
      </c>
      <c r="L48" s="76">
        <f>'H U-16'!AU49</f>
        <v>0</v>
      </c>
      <c r="M48" s="141">
        <f t="shared" si="11"/>
        <v>0</v>
      </c>
      <c r="N48" s="113">
        <f t="shared" si="12"/>
        <v>0</v>
      </c>
      <c r="O48" s="124">
        <f t="shared" si="13"/>
        <v>0</v>
      </c>
      <c r="P48" s="123">
        <f t="shared" si="14"/>
        <v>0</v>
      </c>
    </row>
    <row r="49" spans="1:16" ht="13.5" thickBot="1">
      <c r="A49">
        <f t="shared" si="15"/>
        <v>46</v>
      </c>
      <c r="B49" s="54">
        <f t="shared" si="16"/>
        <v>46</v>
      </c>
      <c r="C49" s="41">
        <f>'H U-16'!C50</f>
        <v>0</v>
      </c>
      <c r="D49" s="88">
        <f>'H U-16'!D50</f>
        <v>0</v>
      </c>
      <c r="E49" s="83">
        <f>'H U-16'!AG50</f>
        <v>0</v>
      </c>
      <c r="F49" s="76">
        <f>'H U-16'!AI50</f>
        <v>0</v>
      </c>
      <c r="G49" s="81">
        <f>'H U-16'!AK50</f>
        <v>0</v>
      </c>
      <c r="H49" s="76">
        <f>'H U-16'!AM50</f>
        <v>0</v>
      </c>
      <c r="I49" s="81">
        <f>'H U-16'!AO50</f>
        <v>0</v>
      </c>
      <c r="J49" s="76">
        <f>'H U-16'!AQ50</f>
        <v>0</v>
      </c>
      <c r="K49" s="81">
        <f>'H U-16'!AS50</f>
        <v>0</v>
      </c>
      <c r="L49" s="76">
        <f>'H U-16'!AU50</f>
        <v>0</v>
      </c>
      <c r="M49" s="141">
        <f t="shared" si="11"/>
        <v>0</v>
      </c>
      <c r="N49" s="113">
        <f t="shared" si="12"/>
        <v>0</v>
      </c>
      <c r="O49" s="124">
        <f t="shared" si="13"/>
        <v>0</v>
      </c>
      <c r="P49" s="123">
        <f t="shared" si="14"/>
        <v>0</v>
      </c>
    </row>
    <row r="50" spans="1:16" ht="13.5" thickBot="1">
      <c r="A50">
        <f t="shared" si="15"/>
        <v>47</v>
      </c>
      <c r="B50" s="54">
        <f t="shared" si="16"/>
        <v>47</v>
      </c>
      <c r="C50" s="41">
        <f>'H U-16'!C51</f>
        <v>0</v>
      </c>
      <c r="D50" s="88">
        <f>'H U-16'!D51</f>
        <v>0</v>
      </c>
      <c r="E50" s="83">
        <f>'H U-16'!AG51</f>
        <v>0</v>
      </c>
      <c r="F50" s="76">
        <f>'H U-16'!AI51</f>
        <v>0</v>
      </c>
      <c r="G50" s="81">
        <f>'H U-16'!AK51</f>
        <v>0</v>
      </c>
      <c r="H50" s="76">
        <f>'H U-16'!AM51</f>
        <v>0</v>
      </c>
      <c r="I50" s="81">
        <f>'H U-16'!AO51</f>
        <v>0</v>
      </c>
      <c r="J50" s="76">
        <f>'H U-16'!AQ51</f>
        <v>0</v>
      </c>
      <c r="K50" s="81">
        <f>'H U-16'!AS51</f>
        <v>0</v>
      </c>
      <c r="L50" s="76">
        <f>'H U-16'!AU51</f>
        <v>0</v>
      </c>
      <c r="M50" s="141">
        <f t="shared" si="11"/>
        <v>0</v>
      </c>
      <c r="N50" s="113">
        <f t="shared" si="12"/>
        <v>0</v>
      </c>
      <c r="O50" s="124">
        <f t="shared" si="13"/>
        <v>0</v>
      </c>
      <c r="P50" s="123">
        <f t="shared" si="14"/>
        <v>0</v>
      </c>
    </row>
    <row r="51" spans="1:16" ht="13.5" thickBot="1">
      <c r="A51">
        <f t="shared" si="15"/>
        <v>48</v>
      </c>
      <c r="B51" s="54">
        <f t="shared" si="16"/>
        <v>48</v>
      </c>
      <c r="C51" s="41">
        <f>'H U-16'!C52</f>
        <v>0</v>
      </c>
      <c r="D51" s="88">
        <f>'H U-16'!D52</f>
        <v>0</v>
      </c>
      <c r="E51" s="83">
        <f>'H U-16'!AG52</f>
        <v>0</v>
      </c>
      <c r="F51" s="76">
        <f>'H U-16'!AI52</f>
        <v>0</v>
      </c>
      <c r="G51" s="81">
        <f>'H U-16'!AK52</f>
        <v>0</v>
      </c>
      <c r="H51" s="76">
        <f>'H U-16'!AM52</f>
        <v>0</v>
      </c>
      <c r="I51" s="81">
        <f>'H U-16'!AO52</f>
        <v>0</v>
      </c>
      <c r="J51" s="76">
        <f>'H U-16'!AQ52</f>
        <v>0</v>
      </c>
      <c r="K51" s="81">
        <f>'H U-16'!AS52</f>
        <v>0</v>
      </c>
      <c r="L51" s="76">
        <f>'H U-16'!AU52</f>
        <v>0</v>
      </c>
      <c r="M51" s="141">
        <f t="shared" si="11"/>
        <v>0</v>
      </c>
      <c r="N51" s="113">
        <f t="shared" si="12"/>
        <v>0</v>
      </c>
      <c r="O51" s="124">
        <f t="shared" si="13"/>
        <v>0</v>
      </c>
      <c r="P51" s="123">
        <f t="shared" si="14"/>
        <v>0</v>
      </c>
    </row>
    <row r="52" spans="1:16" ht="13.5" thickBot="1">
      <c r="A52">
        <f t="shared" si="15"/>
        <v>49</v>
      </c>
      <c r="B52" s="54">
        <f t="shared" si="16"/>
        <v>49</v>
      </c>
      <c r="C52" s="41">
        <f>'H U-16'!C53</f>
        <v>0</v>
      </c>
      <c r="D52" s="88">
        <f>'H U-16'!D53</f>
        <v>0</v>
      </c>
      <c r="E52" s="83">
        <f>'H U-16'!AG53</f>
        <v>0</v>
      </c>
      <c r="F52" s="76">
        <f>'H U-16'!AI53</f>
        <v>0</v>
      </c>
      <c r="G52" s="81">
        <f>'H U-16'!AK53</f>
        <v>0</v>
      </c>
      <c r="H52" s="76">
        <f>'H U-16'!AM53</f>
        <v>0</v>
      </c>
      <c r="I52" s="81">
        <f>'H U-16'!AO53</f>
        <v>0</v>
      </c>
      <c r="J52" s="76">
        <f>'H U-16'!AQ53</f>
        <v>0</v>
      </c>
      <c r="K52" s="81">
        <f>'H U-16'!AS53</f>
        <v>0</v>
      </c>
      <c r="L52" s="76">
        <f>'H U-16'!AU53</f>
        <v>0</v>
      </c>
      <c r="M52" s="141">
        <f t="shared" si="11"/>
        <v>0</v>
      </c>
      <c r="N52" s="113">
        <f t="shared" si="12"/>
        <v>0</v>
      </c>
      <c r="O52" s="124">
        <f t="shared" si="13"/>
        <v>0</v>
      </c>
      <c r="P52" s="123">
        <f t="shared" si="14"/>
        <v>0</v>
      </c>
    </row>
    <row r="53" spans="1:16" ht="13.5" thickBot="1">
      <c r="A53">
        <f aca="true" t="shared" si="17" ref="A53:A63">1+A52</f>
        <v>50</v>
      </c>
      <c r="B53" s="54">
        <f t="shared" si="16"/>
        <v>50</v>
      </c>
      <c r="C53" s="41">
        <f>'H U-16'!C54</f>
        <v>0</v>
      </c>
      <c r="D53" s="88">
        <f>'H U-16'!D54</f>
        <v>0</v>
      </c>
      <c r="E53" s="83">
        <f>'H U-16'!AG54</f>
        <v>0</v>
      </c>
      <c r="F53" s="76">
        <f>'H U-16'!AI54</f>
        <v>0</v>
      </c>
      <c r="G53" s="81">
        <f>'H U-16'!AK54</f>
        <v>0</v>
      </c>
      <c r="H53" s="76">
        <f>'H U-16'!AM54</f>
        <v>0</v>
      </c>
      <c r="I53" s="81">
        <f>'H U-16'!AO54</f>
        <v>0</v>
      </c>
      <c r="J53" s="76">
        <f>'H U-16'!AQ54</f>
        <v>0</v>
      </c>
      <c r="K53" s="81">
        <f>'H U-16'!AS54</f>
        <v>0</v>
      </c>
      <c r="L53" s="76">
        <f>'H U-16'!AU54</f>
        <v>0</v>
      </c>
      <c r="M53" s="141">
        <f t="shared" si="11"/>
        <v>0</v>
      </c>
      <c r="N53" s="113">
        <f t="shared" si="12"/>
        <v>0</v>
      </c>
      <c r="O53" s="124">
        <f t="shared" si="13"/>
        <v>0</v>
      </c>
      <c r="P53" s="123">
        <f t="shared" si="14"/>
        <v>0</v>
      </c>
    </row>
    <row r="54" spans="1:16" ht="13.5" thickBot="1">
      <c r="A54">
        <f t="shared" si="17"/>
        <v>51</v>
      </c>
      <c r="B54" s="54">
        <f t="shared" si="16"/>
        <v>51</v>
      </c>
      <c r="C54" s="41">
        <f>'H U-16'!C55</f>
        <v>0</v>
      </c>
      <c r="D54" s="88">
        <f>'H U-16'!D55</f>
        <v>0</v>
      </c>
      <c r="E54" s="83">
        <f>'H U-16'!AG55</f>
        <v>0</v>
      </c>
      <c r="F54" s="76">
        <f>'H U-16'!AI55</f>
        <v>0</v>
      </c>
      <c r="G54" s="81">
        <f>'H U-16'!AK55</f>
        <v>0</v>
      </c>
      <c r="H54" s="76">
        <f>'H U-16'!AM55</f>
        <v>0</v>
      </c>
      <c r="I54" s="81">
        <f>'H U-16'!AO55</f>
        <v>0</v>
      </c>
      <c r="J54" s="76">
        <f>'H U-16'!AQ55</f>
        <v>0</v>
      </c>
      <c r="K54" s="81">
        <f>'H U-16'!AS55</f>
        <v>0</v>
      </c>
      <c r="L54" s="76">
        <f>'H U-16'!AU55</f>
        <v>0</v>
      </c>
      <c r="M54" s="141">
        <f t="shared" si="11"/>
        <v>0</v>
      </c>
      <c r="N54" s="113">
        <f t="shared" si="12"/>
        <v>0</v>
      </c>
      <c r="O54" s="124">
        <f t="shared" si="13"/>
        <v>0</v>
      </c>
      <c r="P54" s="123">
        <f t="shared" si="14"/>
        <v>0</v>
      </c>
    </row>
    <row r="55" spans="1:16" ht="13.5" thickBot="1">
      <c r="A55">
        <f t="shared" si="17"/>
        <v>52</v>
      </c>
      <c r="B55" s="54">
        <f t="shared" si="16"/>
        <v>52</v>
      </c>
      <c r="C55" s="41">
        <f>'H U-16'!C56</f>
        <v>0</v>
      </c>
      <c r="D55" s="88">
        <f>'H U-16'!D56</f>
        <v>0</v>
      </c>
      <c r="E55" s="83">
        <f>'H U-16'!AG56</f>
        <v>0</v>
      </c>
      <c r="F55" s="76">
        <f>'H U-16'!AI56</f>
        <v>0</v>
      </c>
      <c r="G55" s="81">
        <f>'H U-16'!AK56</f>
        <v>0</v>
      </c>
      <c r="H55" s="76">
        <f>'H U-16'!AM56</f>
        <v>0</v>
      </c>
      <c r="I55" s="81">
        <f>'H U-16'!AO56</f>
        <v>0</v>
      </c>
      <c r="J55" s="76">
        <f>'H U-16'!AQ56</f>
        <v>0</v>
      </c>
      <c r="K55" s="81">
        <f>'H U-16'!AS56</f>
        <v>0</v>
      </c>
      <c r="L55" s="76">
        <f>'H U-16'!AU56</f>
        <v>0</v>
      </c>
      <c r="M55" s="141">
        <f t="shared" si="11"/>
        <v>0</v>
      </c>
      <c r="N55" s="113">
        <f t="shared" si="12"/>
        <v>0</v>
      </c>
      <c r="O55" s="124">
        <f t="shared" si="13"/>
        <v>0</v>
      </c>
      <c r="P55" s="123">
        <f t="shared" si="14"/>
        <v>0</v>
      </c>
    </row>
    <row r="56" spans="1:16" ht="13.5" thickBot="1">
      <c r="A56">
        <f t="shared" si="17"/>
        <v>53</v>
      </c>
      <c r="B56" s="54">
        <f t="shared" si="16"/>
        <v>53</v>
      </c>
      <c r="C56" s="41">
        <f>'H U-16'!C57</f>
        <v>0</v>
      </c>
      <c r="D56" s="88">
        <f>'H U-16'!D57</f>
        <v>0</v>
      </c>
      <c r="E56" s="83">
        <f>'H U-16'!AG57</f>
        <v>0</v>
      </c>
      <c r="F56" s="76">
        <f>'H U-16'!AI57</f>
        <v>0</v>
      </c>
      <c r="G56" s="81">
        <f>'H U-16'!AK57</f>
        <v>0</v>
      </c>
      <c r="H56" s="76">
        <f>'H U-16'!AM57</f>
        <v>0</v>
      </c>
      <c r="I56" s="81">
        <f>'H U-16'!AO57</f>
        <v>0</v>
      </c>
      <c r="J56" s="76">
        <f>'H U-16'!AQ57</f>
        <v>0</v>
      </c>
      <c r="K56" s="81">
        <f>'H U-16'!AS57</f>
        <v>0</v>
      </c>
      <c r="L56" s="76">
        <f>'H U-16'!AU57</f>
        <v>0</v>
      </c>
      <c r="M56" s="141">
        <f t="shared" si="11"/>
        <v>0</v>
      </c>
      <c r="N56" s="113">
        <f t="shared" si="12"/>
        <v>0</v>
      </c>
      <c r="O56" s="124">
        <f t="shared" si="13"/>
        <v>0</v>
      </c>
      <c r="P56" s="123">
        <f t="shared" si="14"/>
        <v>0</v>
      </c>
    </row>
    <row r="57" spans="1:16" ht="13.5" thickBot="1">
      <c r="A57">
        <f t="shared" si="17"/>
        <v>54</v>
      </c>
      <c r="B57" s="54">
        <f t="shared" si="16"/>
        <v>54</v>
      </c>
      <c r="C57" s="41">
        <f>'H U-16'!C58</f>
        <v>0</v>
      </c>
      <c r="D57" s="88">
        <f>'H U-16'!D58</f>
        <v>0</v>
      </c>
      <c r="E57" s="83">
        <f>'H U-16'!AG58</f>
        <v>0</v>
      </c>
      <c r="F57" s="76">
        <f>'H U-16'!AI58</f>
        <v>0</v>
      </c>
      <c r="G57" s="81">
        <f>'H U-16'!AK58</f>
        <v>0</v>
      </c>
      <c r="H57" s="76">
        <f>'H U-16'!AM58</f>
        <v>0</v>
      </c>
      <c r="I57" s="81">
        <f>'H U-16'!AO58</f>
        <v>0</v>
      </c>
      <c r="J57" s="76">
        <f>'H U-16'!AQ58</f>
        <v>0</v>
      </c>
      <c r="K57" s="81">
        <f>'H U-16'!AS58</f>
        <v>0</v>
      </c>
      <c r="L57" s="76">
        <f>'H U-16'!AU58</f>
        <v>0</v>
      </c>
      <c r="M57" s="141">
        <f t="shared" si="11"/>
        <v>0</v>
      </c>
      <c r="N57" s="113">
        <f t="shared" si="12"/>
        <v>0</v>
      </c>
      <c r="O57" s="124">
        <f t="shared" si="13"/>
        <v>0</v>
      </c>
      <c r="P57" s="123">
        <f t="shared" si="14"/>
        <v>0</v>
      </c>
    </row>
    <row r="58" spans="1:16" ht="13.5" thickBot="1">
      <c r="A58">
        <f t="shared" si="17"/>
        <v>55</v>
      </c>
      <c r="B58" s="54">
        <f t="shared" si="16"/>
        <v>55</v>
      </c>
      <c r="C58" s="41">
        <f>'H U-16'!C59</f>
        <v>0</v>
      </c>
      <c r="D58" s="88">
        <f>'H U-16'!D59</f>
        <v>0</v>
      </c>
      <c r="E58" s="83">
        <f>'H U-16'!AG59</f>
        <v>0</v>
      </c>
      <c r="F58" s="76">
        <f>'H U-16'!AI59</f>
        <v>0</v>
      </c>
      <c r="G58" s="81">
        <f>'H U-16'!AK59</f>
        <v>0</v>
      </c>
      <c r="H58" s="76">
        <f>'H U-16'!AM59</f>
        <v>0</v>
      </c>
      <c r="I58" s="81">
        <f>'H U-16'!AO59</f>
        <v>0</v>
      </c>
      <c r="J58" s="76">
        <f>'H U-16'!AQ59</f>
        <v>0</v>
      </c>
      <c r="K58" s="81">
        <f>'H U-16'!AS59</f>
        <v>0</v>
      </c>
      <c r="L58" s="76">
        <f>'H U-16'!AU59</f>
        <v>0</v>
      </c>
      <c r="M58" s="141">
        <f t="shared" si="11"/>
        <v>0</v>
      </c>
      <c r="N58" s="113">
        <f t="shared" si="12"/>
        <v>0</v>
      </c>
      <c r="O58" s="124">
        <f t="shared" si="13"/>
        <v>0</v>
      </c>
      <c r="P58" s="123">
        <f t="shared" si="14"/>
        <v>0</v>
      </c>
    </row>
    <row r="59" spans="1:16" ht="13.5" thickBot="1">
      <c r="A59">
        <f t="shared" si="17"/>
        <v>56</v>
      </c>
      <c r="B59" s="54">
        <v>56</v>
      </c>
      <c r="C59" s="41">
        <f>'H U-16'!C60</f>
        <v>0</v>
      </c>
      <c r="D59" s="88">
        <f>'H U-16'!D60</f>
        <v>0</v>
      </c>
      <c r="E59" s="83">
        <f>'H U-16'!AG60</f>
        <v>0</v>
      </c>
      <c r="F59" s="76">
        <f>'H U-16'!AI60</f>
        <v>0</v>
      </c>
      <c r="G59" s="81">
        <f>'H U-16'!AK60</f>
        <v>0</v>
      </c>
      <c r="H59" s="76">
        <f>'H U-16'!AM60</f>
        <v>0</v>
      </c>
      <c r="I59" s="81">
        <f>'H U-16'!AO60</f>
        <v>0</v>
      </c>
      <c r="J59" s="76">
        <f>'H U-16'!AQ60</f>
        <v>0</v>
      </c>
      <c r="K59" s="81">
        <f>'H U-16'!AS60</f>
        <v>0</v>
      </c>
      <c r="L59" s="76">
        <f>'H U-16'!AU60</f>
        <v>0</v>
      </c>
      <c r="M59" s="141">
        <f t="shared" si="11"/>
        <v>0</v>
      </c>
      <c r="N59" s="113">
        <f t="shared" si="12"/>
        <v>0</v>
      </c>
      <c r="O59" s="124">
        <f t="shared" si="13"/>
        <v>0</v>
      </c>
      <c r="P59" s="123">
        <f t="shared" si="14"/>
        <v>0</v>
      </c>
    </row>
    <row r="60" spans="1:16" ht="13.5" thickBot="1">
      <c r="A60">
        <f t="shared" si="17"/>
        <v>57</v>
      </c>
      <c r="B60" s="54">
        <v>57</v>
      </c>
      <c r="C60" s="41">
        <f>'H U-16'!C61</f>
        <v>0</v>
      </c>
      <c r="D60" s="88">
        <f>'H U-16'!D61</f>
        <v>0</v>
      </c>
      <c r="E60" s="83">
        <f>'H U-16'!AG61</f>
        <v>0</v>
      </c>
      <c r="F60" s="76">
        <f>'H U-16'!AI61</f>
        <v>0</v>
      </c>
      <c r="G60" s="81">
        <f>'H U-16'!AK61</f>
        <v>0</v>
      </c>
      <c r="H60" s="76">
        <f>'H U-16'!AM61</f>
        <v>0</v>
      </c>
      <c r="I60" s="81">
        <f>'H U-16'!AO61</f>
        <v>0</v>
      </c>
      <c r="J60" s="76">
        <f>'H U-16'!AQ61</f>
        <v>0</v>
      </c>
      <c r="K60" s="81">
        <f>'H U-16'!AS61</f>
        <v>0</v>
      </c>
      <c r="L60" s="76">
        <f>'H U-16'!AU61</f>
        <v>0</v>
      </c>
      <c r="M60" s="141">
        <f t="shared" si="11"/>
        <v>0</v>
      </c>
      <c r="N60" s="113">
        <f t="shared" si="12"/>
        <v>0</v>
      </c>
      <c r="O60" s="124">
        <f t="shared" si="13"/>
        <v>0</v>
      </c>
      <c r="P60" s="123">
        <f t="shared" si="14"/>
        <v>0</v>
      </c>
    </row>
    <row r="61" spans="1:16" ht="13.5" thickBot="1">
      <c r="A61">
        <f t="shared" si="17"/>
        <v>58</v>
      </c>
      <c r="B61" s="54">
        <v>58</v>
      </c>
      <c r="C61" s="41">
        <f>'H U-16'!C62</f>
        <v>0</v>
      </c>
      <c r="D61" s="88">
        <f>'H U-16'!D62</f>
        <v>0</v>
      </c>
      <c r="E61" s="83">
        <f>'H U-16'!AG62</f>
        <v>0</v>
      </c>
      <c r="F61" s="76">
        <f>'H U-16'!AI62</f>
        <v>0</v>
      </c>
      <c r="G61" s="81">
        <f>'H U-16'!AK62</f>
        <v>0</v>
      </c>
      <c r="H61" s="76">
        <f>'H U-16'!AM62</f>
        <v>0</v>
      </c>
      <c r="I61" s="81">
        <f>'H U-16'!AO62</f>
        <v>0</v>
      </c>
      <c r="J61" s="76">
        <f>'H U-16'!AQ62</f>
        <v>0</v>
      </c>
      <c r="K61" s="81">
        <f>'H U-16'!AS62</f>
        <v>0</v>
      </c>
      <c r="L61" s="76">
        <f>'H U-16'!AU62</f>
        <v>0</v>
      </c>
      <c r="M61" s="141">
        <f t="shared" si="11"/>
        <v>0</v>
      </c>
      <c r="N61" s="113">
        <f t="shared" si="12"/>
        <v>0</v>
      </c>
      <c r="O61" s="124">
        <f t="shared" si="13"/>
        <v>0</v>
      </c>
      <c r="P61" s="123">
        <f t="shared" si="14"/>
        <v>0</v>
      </c>
    </row>
    <row r="62" spans="1:16" ht="13.5" thickBot="1">
      <c r="A62">
        <f t="shared" si="17"/>
        <v>59</v>
      </c>
      <c r="B62" s="54">
        <v>59</v>
      </c>
      <c r="C62" s="41">
        <f>'H U-16'!C63</f>
        <v>0</v>
      </c>
      <c r="D62" s="88">
        <f>'H U-16'!D63</f>
        <v>0</v>
      </c>
      <c r="E62" s="83">
        <f>'H U-16'!AG63</f>
        <v>0</v>
      </c>
      <c r="F62" s="76">
        <f>'H U-16'!AI63</f>
        <v>0</v>
      </c>
      <c r="G62" s="81">
        <f>'H U-16'!AK63</f>
        <v>0</v>
      </c>
      <c r="H62" s="76">
        <f>'H U-16'!AM63</f>
        <v>0</v>
      </c>
      <c r="I62" s="81">
        <f>'H U-16'!AO63</f>
        <v>0</v>
      </c>
      <c r="J62" s="76">
        <f>'H U-16'!AQ63</f>
        <v>0</v>
      </c>
      <c r="K62" s="81">
        <f>'H U-16'!AS63</f>
        <v>0</v>
      </c>
      <c r="L62" s="76">
        <f>'H U-16'!AU63</f>
        <v>0</v>
      </c>
      <c r="M62" s="141">
        <f t="shared" si="11"/>
        <v>0</v>
      </c>
      <c r="N62" s="113">
        <f t="shared" si="12"/>
        <v>0</v>
      </c>
      <c r="O62" s="124">
        <f t="shared" si="13"/>
        <v>0</v>
      </c>
      <c r="P62" s="123">
        <f t="shared" si="14"/>
        <v>0</v>
      </c>
    </row>
    <row r="63" spans="1:16" ht="13.5" thickBot="1">
      <c r="A63">
        <f t="shared" si="17"/>
        <v>60</v>
      </c>
      <c r="B63" s="55">
        <v>60</v>
      </c>
      <c r="C63" s="41">
        <f>'H U-16'!C64</f>
        <v>0</v>
      </c>
      <c r="D63" s="88">
        <f>'H U-16'!D64</f>
        <v>0</v>
      </c>
      <c r="E63" s="83">
        <f>'H U-16'!AG64</f>
        <v>0</v>
      </c>
      <c r="F63" s="76">
        <f>'H U-16'!AI64</f>
        <v>0</v>
      </c>
      <c r="G63" s="81">
        <f>'H U-16'!AK64</f>
        <v>0</v>
      </c>
      <c r="H63" s="76">
        <f>'H U-16'!AM64</f>
        <v>0</v>
      </c>
      <c r="I63" s="103">
        <f>'H U-16'!AO64</f>
        <v>0</v>
      </c>
      <c r="J63" s="96">
        <f>'H U-16'!AQ64</f>
        <v>0</v>
      </c>
      <c r="K63" s="103">
        <f>'H U-16'!AS64</f>
        <v>0</v>
      </c>
      <c r="L63" s="96">
        <f>'H U-16'!AU64</f>
        <v>0</v>
      </c>
      <c r="M63" s="141">
        <f t="shared" si="11"/>
        <v>0</v>
      </c>
      <c r="N63" s="113">
        <f t="shared" si="12"/>
        <v>0</v>
      </c>
      <c r="O63" s="124">
        <f t="shared" si="13"/>
        <v>0</v>
      </c>
      <c r="P63" s="123">
        <f t="shared" si="14"/>
        <v>0</v>
      </c>
    </row>
  </sheetData>
  <sheetProtection password="CC06" sheet="1"/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B3:F97"/>
  <sheetViews>
    <sheetView zoomScalePageLayoutView="0" workbookViewId="0" topLeftCell="A1">
      <selection activeCell="B7" sqref="B7"/>
    </sheetView>
  </sheetViews>
  <sheetFormatPr defaultColWidth="9.140625" defaultRowHeight="12.75"/>
  <cols>
    <col min="10" max="14" width="9.140625" style="2" customWidth="1"/>
  </cols>
  <sheetData>
    <row r="2" ht="13.5" thickBot="1"/>
    <row r="3" spans="2:6" ht="16.5" thickBot="1">
      <c r="B3" s="277" t="s">
        <v>13</v>
      </c>
      <c r="C3" s="278"/>
      <c r="D3" s="278"/>
      <c r="E3" s="279"/>
      <c r="F3" s="1"/>
    </row>
    <row r="4" spans="2:6" ht="16.5" thickBot="1">
      <c r="B4" s="275" t="s">
        <v>5</v>
      </c>
      <c r="C4" s="276"/>
      <c r="D4" s="11"/>
      <c r="E4" s="12">
        <v>20</v>
      </c>
      <c r="F4" s="5"/>
    </row>
    <row r="5" spans="2:5" ht="16.5" thickBot="1">
      <c r="B5" s="3" t="s">
        <v>0</v>
      </c>
      <c r="C5" s="4" t="s">
        <v>1</v>
      </c>
      <c r="D5" s="6" t="s">
        <v>0</v>
      </c>
      <c r="E5" s="7" t="s">
        <v>1</v>
      </c>
    </row>
    <row r="6" spans="2:5" ht="16.5" thickBot="1">
      <c r="B6" s="20">
        <v>0</v>
      </c>
      <c r="C6" s="21">
        <v>0</v>
      </c>
      <c r="D6" s="19"/>
      <c r="E6" s="18"/>
    </row>
    <row r="7" spans="2:3" ht="12.75">
      <c r="B7" s="8">
        <v>1</v>
      </c>
      <c r="C7" s="8">
        <v>100</v>
      </c>
    </row>
    <row r="8" spans="2:3" ht="12.75">
      <c r="B8" s="9">
        <v>2</v>
      </c>
      <c r="C8" s="9">
        <v>80</v>
      </c>
    </row>
    <row r="9" spans="2:3" ht="12.75">
      <c r="B9" s="9">
        <v>3</v>
      </c>
      <c r="C9" s="9">
        <v>70</v>
      </c>
    </row>
    <row r="10" spans="2:3" ht="12.75">
      <c r="B10" s="9">
        <v>4</v>
      </c>
      <c r="C10" s="9">
        <v>60</v>
      </c>
    </row>
    <row r="11" spans="2:3" ht="12.75">
      <c r="B11" s="9">
        <v>5</v>
      </c>
      <c r="C11" s="9">
        <v>55</v>
      </c>
    </row>
    <row r="12" spans="2:3" ht="12.75">
      <c r="B12" s="9">
        <v>6</v>
      </c>
      <c r="C12" s="9">
        <v>50</v>
      </c>
    </row>
    <row r="13" spans="2:3" ht="12.75">
      <c r="B13" s="9">
        <v>7</v>
      </c>
      <c r="C13" s="9">
        <v>48</v>
      </c>
    </row>
    <row r="14" spans="2:3" ht="12.75">
      <c r="B14" s="9">
        <v>8</v>
      </c>
      <c r="C14" s="9">
        <v>46</v>
      </c>
    </row>
    <row r="15" spans="2:3" ht="12.75">
      <c r="B15" s="9">
        <v>9</v>
      </c>
      <c r="C15" s="9">
        <v>44</v>
      </c>
    </row>
    <row r="16" spans="2:3" ht="12.75">
      <c r="B16" s="9">
        <v>10</v>
      </c>
      <c r="C16" s="9">
        <v>42</v>
      </c>
    </row>
    <row r="17" spans="2:3" ht="12.75">
      <c r="B17" s="9">
        <v>11</v>
      </c>
      <c r="C17" s="9">
        <v>40</v>
      </c>
    </row>
    <row r="18" spans="2:3" ht="12.75">
      <c r="B18" s="9">
        <v>12</v>
      </c>
      <c r="C18" s="9">
        <v>39</v>
      </c>
    </row>
    <row r="19" spans="2:3" ht="12.75">
      <c r="B19" s="9">
        <v>13</v>
      </c>
      <c r="C19" s="9">
        <v>38</v>
      </c>
    </row>
    <row r="20" spans="2:3" ht="12.75">
      <c r="B20" s="9">
        <v>14</v>
      </c>
      <c r="C20" s="9">
        <v>37</v>
      </c>
    </row>
    <row r="21" spans="2:3" ht="12.75">
      <c r="B21" s="9">
        <v>15</v>
      </c>
      <c r="C21" s="9">
        <v>36</v>
      </c>
    </row>
    <row r="22" spans="2:3" ht="12.75">
      <c r="B22" s="9">
        <v>16</v>
      </c>
      <c r="C22" s="9">
        <v>35</v>
      </c>
    </row>
    <row r="23" spans="2:3" ht="12.75">
      <c r="B23" s="9">
        <v>17</v>
      </c>
      <c r="C23" s="9">
        <v>34</v>
      </c>
    </row>
    <row r="24" spans="2:3" ht="12.75">
      <c r="B24" s="9">
        <v>18</v>
      </c>
      <c r="C24" s="9">
        <v>33</v>
      </c>
    </row>
    <row r="25" spans="2:3" ht="12.75">
      <c r="B25" s="9">
        <v>19</v>
      </c>
      <c r="C25" s="9">
        <v>32</v>
      </c>
    </row>
    <row r="26" spans="2:3" ht="12.75">
      <c r="B26" s="9">
        <v>20</v>
      </c>
      <c r="C26" s="9">
        <v>31</v>
      </c>
    </row>
    <row r="27" spans="2:3" ht="12.75">
      <c r="B27" s="9">
        <v>21</v>
      </c>
      <c r="C27" s="9">
        <v>30</v>
      </c>
    </row>
    <row r="28" spans="2:3" ht="12.75">
      <c r="B28" s="9">
        <v>22</v>
      </c>
      <c r="C28" s="9">
        <v>29</v>
      </c>
    </row>
    <row r="29" spans="2:3" ht="12.75">
      <c r="B29" s="9">
        <v>23</v>
      </c>
      <c r="C29" s="9">
        <v>28</v>
      </c>
    </row>
    <row r="30" spans="2:3" ht="12.75">
      <c r="B30" s="9">
        <v>24</v>
      </c>
      <c r="C30" s="9">
        <v>27</v>
      </c>
    </row>
    <row r="31" spans="2:3" ht="13.5" thickBot="1">
      <c r="B31" s="10">
        <v>25</v>
      </c>
      <c r="C31" s="10">
        <v>26</v>
      </c>
    </row>
    <row r="32" spans="2:3" ht="12.75">
      <c r="B32" s="8">
        <v>26</v>
      </c>
      <c r="C32" s="8">
        <v>25</v>
      </c>
    </row>
    <row r="33" spans="2:3" ht="12.75">
      <c r="B33" s="9">
        <v>27</v>
      </c>
      <c r="C33" s="9">
        <v>24</v>
      </c>
    </row>
    <row r="34" spans="2:3" ht="12.75">
      <c r="B34" s="9">
        <v>28</v>
      </c>
      <c r="C34" s="9">
        <v>23</v>
      </c>
    </row>
    <row r="35" spans="2:3" ht="12.75">
      <c r="B35" s="9">
        <v>29</v>
      </c>
      <c r="C35" s="9">
        <v>22</v>
      </c>
    </row>
    <row r="36" spans="2:3" ht="12.75">
      <c r="B36" s="9">
        <v>30</v>
      </c>
      <c r="C36" s="9">
        <v>21</v>
      </c>
    </row>
    <row r="37" spans="2:3" ht="12.75">
      <c r="B37" s="9">
        <v>31</v>
      </c>
      <c r="C37" s="9">
        <v>20</v>
      </c>
    </row>
    <row r="38" spans="2:3" ht="12.75">
      <c r="B38" s="9">
        <v>32</v>
      </c>
      <c r="C38" s="9">
        <v>19</v>
      </c>
    </row>
    <row r="39" spans="2:3" ht="12.75">
      <c r="B39" s="9">
        <v>33</v>
      </c>
      <c r="C39" s="9">
        <v>18</v>
      </c>
    </row>
    <row r="40" spans="2:3" ht="12.75">
      <c r="B40" s="9">
        <v>34</v>
      </c>
      <c r="C40" s="9">
        <v>17</v>
      </c>
    </row>
    <row r="41" spans="2:3" ht="12.75">
      <c r="B41" s="9">
        <v>35</v>
      </c>
      <c r="C41" s="9">
        <v>16</v>
      </c>
    </row>
    <row r="42" spans="2:3" ht="12.75">
      <c r="B42" s="9">
        <v>36</v>
      </c>
      <c r="C42" s="9">
        <v>15</v>
      </c>
    </row>
    <row r="43" spans="2:3" ht="12.75">
      <c r="B43" s="9">
        <v>37</v>
      </c>
      <c r="C43" s="9">
        <v>14</v>
      </c>
    </row>
    <row r="44" spans="2:3" ht="12.75">
      <c r="B44" s="9">
        <v>38</v>
      </c>
      <c r="C44" s="9">
        <v>13</v>
      </c>
    </row>
    <row r="45" spans="2:3" ht="12.75">
      <c r="B45" s="9">
        <v>39</v>
      </c>
      <c r="C45" s="9">
        <v>12</v>
      </c>
    </row>
    <row r="46" spans="2:3" ht="12.75">
      <c r="B46" s="9">
        <v>40</v>
      </c>
      <c r="C46" s="9">
        <v>11</v>
      </c>
    </row>
    <row r="47" spans="2:3" ht="12.75">
      <c r="B47" s="9">
        <v>41</v>
      </c>
      <c r="C47" s="9">
        <v>10</v>
      </c>
    </row>
    <row r="48" spans="2:3" ht="12.75">
      <c r="B48" s="9">
        <v>42</v>
      </c>
      <c r="C48" s="9">
        <v>9</v>
      </c>
    </row>
    <row r="49" spans="2:3" ht="12.75">
      <c r="B49" s="9">
        <v>43</v>
      </c>
      <c r="C49" s="9">
        <v>8</v>
      </c>
    </row>
    <row r="50" spans="2:3" ht="12.75">
      <c r="B50" s="9">
        <v>44</v>
      </c>
      <c r="C50" s="9">
        <v>7</v>
      </c>
    </row>
    <row r="51" spans="2:3" ht="12.75">
      <c r="B51" s="9">
        <v>45</v>
      </c>
      <c r="C51" s="9">
        <v>6</v>
      </c>
    </row>
    <row r="52" spans="2:3" ht="12.75">
      <c r="B52" s="9">
        <v>46</v>
      </c>
      <c r="C52" s="9">
        <v>5</v>
      </c>
    </row>
    <row r="53" spans="2:3" ht="12.75">
      <c r="B53" s="9">
        <v>47</v>
      </c>
      <c r="C53" s="9">
        <v>4</v>
      </c>
    </row>
    <row r="54" spans="2:3" ht="12.75">
      <c r="B54" s="9">
        <v>48</v>
      </c>
      <c r="C54" s="9">
        <v>3</v>
      </c>
    </row>
    <row r="55" spans="2:3" ht="12.75">
      <c r="B55" s="9">
        <v>49</v>
      </c>
      <c r="C55" s="9">
        <v>2</v>
      </c>
    </row>
    <row r="56" spans="2:3" ht="13.5" thickBot="1">
      <c r="B56" s="10">
        <v>50</v>
      </c>
      <c r="C56" s="10">
        <v>1</v>
      </c>
    </row>
    <row r="57" spans="2:3" ht="12.75">
      <c r="B57" s="22">
        <f>B56+1</f>
        <v>51</v>
      </c>
      <c r="C57" s="22">
        <v>1</v>
      </c>
    </row>
    <row r="58" spans="2:3" ht="12.75">
      <c r="B58" s="22">
        <f aca="true" t="shared" si="0" ref="B58:B96">B57+1</f>
        <v>52</v>
      </c>
      <c r="C58" s="22">
        <v>1</v>
      </c>
    </row>
    <row r="59" spans="2:3" ht="12.75">
      <c r="B59" s="22">
        <f t="shared" si="0"/>
        <v>53</v>
      </c>
      <c r="C59" s="22">
        <v>1</v>
      </c>
    </row>
    <row r="60" spans="2:3" ht="12.75">
      <c r="B60" s="22">
        <f t="shared" si="0"/>
        <v>54</v>
      </c>
      <c r="C60" s="22">
        <v>1</v>
      </c>
    </row>
    <row r="61" spans="2:3" ht="12.75">
      <c r="B61" s="22">
        <f t="shared" si="0"/>
        <v>55</v>
      </c>
      <c r="C61" s="22">
        <v>1</v>
      </c>
    </row>
    <row r="62" spans="2:3" ht="12.75">
      <c r="B62" s="22">
        <f t="shared" si="0"/>
        <v>56</v>
      </c>
      <c r="C62" s="22">
        <v>1</v>
      </c>
    </row>
    <row r="63" spans="2:3" ht="12.75">
      <c r="B63" s="22">
        <f t="shared" si="0"/>
        <v>57</v>
      </c>
      <c r="C63" s="22">
        <v>1</v>
      </c>
    </row>
    <row r="64" spans="2:3" ht="12.75">
      <c r="B64" s="22">
        <f t="shared" si="0"/>
        <v>58</v>
      </c>
      <c r="C64" s="22">
        <v>1</v>
      </c>
    </row>
    <row r="65" spans="2:3" ht="12.75">
      <c r="B65" s="22">
        <f t="shared" si="0"/>
        <v>59</v>
      </c>
      <c r="C65" s="22">
        <v>1</v>
      </c>
    </row>
    <row r="66" spans="2:3" ht="12.75">
      <c r="B66" s="22">
        <f t="shared" si="0"/>
        <v>60</v>
      </c>
      <c r="C66" s="22">
        <v>1</v>
      </c>
    </row>
    <row r="67" spans="2:3" ht="12.75">
      <c r="B67" s="22">
        <f t="shared" si="0"/>
        <v>61</v>
      </c>
      <c r="C67" s="22">
        <v>1</v>
      </c>
    </row>
    <row r="68" spans="2:3" ht="12.75">
      <c r="B68" s="22">
        <f t="shared" si="0"/>
        <v>62</v>
      </c>
      <c r="C68" s="22">
        <v>1</v>
      </c>
    </row>
    <row r="69" spans="2:3" ht="12.75">
      <c r="B69" s="22">
        <f t="shared" si="0"/>
        <v>63</v>
      </c>
      <c r="C69" s="22">
        <v>1</v>
      </c>
    </row>
    <row r="70" spans="2:3" ht="12.75">
      <c r="B70" s="22">
        <f t="shared" si="0"/>
        <v>64</v>
      </c>
      <c r="C70" s="22">
        <v>1</v>
      </c>
    </row>
    <row r="71" spans="2:3" ht="12.75">
      <c r="B71" s="22">
        <f t="shared" si="0"/>
        <v>65</v>
      </c>
      <c r="C71" s="22">
        <v>1</v>
      </c>
    </row>
    <row r="72" spans="2:3" ht="12.75">
      <c r="B72" s="22">
        <f t="shared" si="0"/>
        <v>66</v>
      </c>
      <c r="C72" s="22">
        <v>1</v>
      </c>
    </row>
    <row r="73" spans="2:3" ht="12.75">
      <c r="B73" s="22">
        <f t="shared" si="0"/>
        <v>67</v>
      </c>
      <c r="C73" s="22">
        <v>1</v>
      </c>
    </row>
    <row r="74" spans="2:3" ht="12.75">
      <c r="B74" s="22">
        <f t="shared" si="0"/>
        <v>68</v>
      </c>
      <c r="C74" s="22">
        <v>1</v>
      </c>
    </row>
    <row r="75" spans="2:3" ht="12.75">
      <c r="B75" s="22">
        <f t="shared" si="0"/>
        <v>69</v>
      </c>
      <c r="C75" s="22">
        <v>1</v>
      </c>
    </row>
    <row r="76" spans="2:3" ht="12.75">
      <c r="B76" s="22">
        <f t="shared" si="0"/>
        <v>70</v>
      </c>
      <c r="C76" s="22">
        <v>1</v>
      </c>
    </row>
    <row r="77" spans="2:3" ht="12.75">
      <c r="B77" s="22">
        <f t="shared" si="0"/>
        <v>71</v>
      </c>
      <c r="C77" s="22">
        <v>1</v>
      </c>
    </row>
    <row r="78" spans="2:3" ht="12.75">
      <c r="B78" s="22">
        <f t="shared" si="0"/>
        <v>72</v>
      </c>
      <c r="C78" s="22">
        <v>1</v>
      </c>
    </row>
    <row r="79" spans="2:3" ht="12.75">
      <c r="B79" s="22">
        <f t="shared" si="0"/>
        <v>73</v>
      </c>
      <c r="C79" s="22">
        <v>1</v>
      </c>
    </row>
    <row r="80" spans="2:3" ht="12.75">
      <c r="B80" s="22">
        <f t="shared" si="0"/>
        <v>74</v>
      </c>
      <c r="C80" s="22">
        <v>1</v>
      </c>
    </row>
    <row r="81" spans="2:3" ht="12.75">
      <c r="B81" s="22">
        <f t="shared" si="0"/>
        <v>75</v>
      </c>
      <c r="C81" s="22">
        <v>1</v>
      </c>
    </row>
    <row r="82" spans="2:3" ht="12.75">
      <c r="B82" s="22">
        <f t="shared" si="0"/>
        <v>76</v>
      </c>
      <c r="C82" s="22">
        <v>1</v>
      </c>
    </row>
    <row r="83" spans="2:3" ht="12.75">
      <c r="B83" s="22">
        <f t="shared" si="0"/>
        <v>77</v>
      </c>
      <c r="C83" s="22">
        <v>1</v>
      </c>
    </row>
    <row r="84" spans="2:3" ht="12.75">
      <c r="B84" s="22">
        <f t="shared" si="0"/>
        <v>78</v>
      </c>
      <c r="C84" s="22">
        <v>1</v>
      </c>
    </row>
    <row r="85" spans="2:3" ht="12.75">
      <c r="B85" s="22">
        <f t="shared" si="0"/>
        <v>79</v>
      </c>
      <c r="C85" s="22">
        <v>1</v>
      </c>
    </row>
    <row r="86" spans="2:3" ht="12.75">
      <c r="B86" s="22">
        <f t="shared" si="0"/>
        <v>80</v>
      </c>
      <c r="C86" s="22">
        <v>1</v>
      </c>
    </row>
    <row r="87" spans="2:3" ht="12.75">
      <c r="B87" s="22">
        <f t="shared" si="0"/>
        <v>81</v>
      </c>
      <c r="C87" s="22">
        <v>1</v>
      </c>
    </row>
    <row r="88" spans="2:3" ht="12.75">
      <c r="B88" s="22">
        <f t="shared" si="0"/>
        <v>82</v>
      </c>
      <c r="C88" s="22">
        <v>1</v>
      </c>
    </row>
    <row r="89" spans="2:3" ht="12.75">
      <c r="B89" s="22">
        <f t="shared" si="0"/>
        <v>83</v>
      </c>
      <c r="C89" s="22">
        <v>1</v>
      </c>
    </row>
    <row r="90" spans="2:3" ht="12.75">
      <c r="B90" s="22">
        <f t="shared" si="0"/>
        <v>84</v>
      </c>
      <c r="C90" s="22">
        <v>1</v>
      </c>
    </row>
    <row r="91" spans="2:3" ht="12.75">
      <c r="B91" s="22">
        <f t="shared" si="0"/>
        <v>85</v>
      </c>
      <c r="C91" s="22">
        <v>1</v>
      </c>
    </row>
    <row r="92" spans="2:3" ht="12.75">
      <c r="B92" s="22">
        <f t="shared" si="0"/>
        <v>86</v>
      </c>
      <c r="C92" s="22">
        <v>1</v>
      </c>
    </row>
    <row r="93" spans="2:3" ht="12.75">
      <c r="B93" s="22">
        <f t="shared" si="0"/>
        <v>87</v>
      </c>
      <c r="C93" s="22">
        <v>1</v>
      </c>
    </row>
    <row r="94" spans="2:3" ht="12.75">
      <c r="B94" s="22">
        <f t="shared" si="0"/>
        <v>88</v>
      </c>
      <c r="C94" s="22">
        <v>1</v>
      </c>
    </row>
    <row r="95" spans="2:3" ht="12.75">
      <c r="B95" s="22">
        <f t="shared" si="0"/>
        <v>89</v>
      </c>
      <c r="C95" s="22">
        <v>1</v>
      </c>
    </row>
    <row r="96" spans="2:3" ht="12.75">
      <c r="B96" s="22">
        <f t="shared" si="0"/>
        <v>90</v>
      </c>
      <c r="C96" s="22">
        <v>1</v>
      </c>
    </row>
    <row r="97" spans="2:3" ht="12.75">
      <c r="B97" s="22">
        <v>99</v>
      </c>
      <c r="C97" s="22">
        <v>0</v>
      </c>
    </row>
  </sheetData>
  <sheetProtection sheet="1" objects="1" scenarios="1"/>
  <mergeCells count="2">
    <mergeCell ref="B4:C4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D64"/>
  <sheetViews>
    <sheetView tabSelected="1" zoomScale="70" zoomScaleNormal="70" zoomScalePageLayoutView="0" workbookViewId="0" topLeftCell="A1">
      <pane xSplit="7" ySplit="4" topLeftCell="H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AV5" sqref="AV5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8.28125" style="26" bestFit="1" customWidth="1"/>
    <col min="4" max="4" width="24.140625" style="57" customWidth="1"/>
    <col min="5" max="5" width="15.8515625" style="13" customWidth="1"/>
    <col min="6" max="6" width="1.57421875" style="13" hidden="1" customWidth="1"/>
    <col min="7" max="7" width="8.57421875" style="13" customWidth="1"/>
    <col min="8" max="34" width="5.7109375" style="13" customWidth="1"/>
    <col min="35" max="35" width="5.140625" style="13" customWidth="1"/>
    <col min="36" max="39" width="5.7109375" style="13" hidden="1" customWidth="1"/>
    <col min="40" max="43" width="5.7109375" style="13" customWidth="1"/>
    <col min="44" max="44" width="5.00390625" style="13" customWidth="1"/>
    <col min="45" max="45" width="5.7109375" style="13" customWidth="1"/>
    <col min="46" max="46" width="5.00390625" style="13" customWidth="1"/>
    <col min="47" max="47" width="5.7109375" style="13" customWidth="1"/>
    <col min="48" max="56" width="5.00390625" style="13" customWidth="1"/>
    <col min="57" max="16384" width="9.140625" style="13" customWidth="1"/>
  </cols>
  <sheetData>
    <row r="1" spans="1:56" ht="16.5" thickBot="1">
      <c r="A1" s="248" t="s">
        <v>60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Y1" s="182"/>
      <c r="AZ1" s="179"/>
      <c r="BC1" s="182"/>
      <c r="BD1" s="182"/>
    </row>
    <row r="2" spans="1:56" ht="16.5" thickBot="1">
      <c r="A2" s="260" t="s">
        <v>83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2"/>
      <c r="AV2" s="43" t="s">
        <v>39</v>
      </c>
      <c r="AW2" s="63" t="s">
        <v>40</v>
      </c>
      <c r="AX2" s="63" t="s">
        <v>41</v>
      </c>
      <c r="AY2" s="63" t="s">
        <v>42</v>
      </c>
      <c r="AZ2" s="63" t="s">
        <v>43</v>
      </c>
      <c r="BA2" s="63" t="s">
        <v>44</v>
      </c>
      <c r="BB2" s="63" t="s">
        <v>45</v>
      </c>
      <c r="BC2" s="106" t="s">
        <v>46</v>
      </c>
      <c r="BD2" s="183" t="s">
        <v>61</v>
      </c>
    </row>
    <row r="3" spans="1:56" ht="16.5" customHeight="1" thickBot="1">
      <c r="A3" s="14"/>
      <c r="B3" s="42"/>
      <c r="C3" s="250" t="s">
        <v>24</v>
      </c>
      <c r="D3" s="251"/>
      <c r="E3" s="24" t="s">
        <v>79</v>
      </c>
      <c r="F3" s="45" t="s">
        <v>35</v>
      </c>
      <c r="G3" s="16" t="s">
        <v>6</v>
      </c>
      <c r="H3" s="269" t="s">
        <v>62</v>
      </c>
      <c r="I3" s="270"/>
      <c r="J3" s="270"/>
      <c r="K3" s="271"/>
      <c r="L3" s="269" t="s">
        <v>62</v>
      </c>
      <c r="M3" s="270"/>
      <c r="N3" s="270"/>
      <c r="O3" s="271"/>
      <c r="P3" s="269" t="s">
        <v>78</v>
      </c>
      <c r="Q3" s="270"/>
      <c r="R3" s="270"/>
      <c r="S3" s="271"/>
      <c r="T3" s="265" t="s">
        <v>70</v>
      </c>
      <c r="U3" s="266"/>
      <c r="V3" s="266"/>
      <c r="W3" s="267"/>
      <c r="X3" s="265" t="s">
        <v>70</v>
      </c>
      <c r="Y3" s="266"/>
      <c r="Z3" s="266"/>
      <c r="AA3" s="267"/>
      <c r="AB3" s="265" t="s">
        <v>59</v>
      </c>
      <c r="AC3" s="266"/>
      <c r="AD3" s="266"/>
      <c r="AE3" s="268"/>
      <c r="AF3" s="252" t="s">
        <v>77</v>
      </c>
      <c r="AG3" s="253"/>
      <c r="AH3" s="253"/>
      <c r="AI3" s="254"/>
      <c r="AJ3" s="252" t="s">
        <v>58</v>
      </c>
      <c r="AK3" s="253"/>
      <c r="AL3" s="253"/>
      <c r="AM3" s="254"/>
      <c r="AN3" s="252" t="s">
        <v>58</v>
      </c>
      <c r="AO3" s="253"/>
      <c r="AP3" s="253"/>
      <c r="AQ3" s="254"/>
      <c r="AR3" s="252" t="s">
        <v>138</v>
      </c>
      <c r="AS3" s="253"/>
      <c r="AT3" s="253"/>
      <c r="AU3" s="253"/>
      <c r="AV3" s="263" t="s">
        <v>142</v>
      </c>
      <c r="AW3" s="263"/>
      <c r="AX3" s="263"/>
      <c r="AY3" s="263"/>
      <c r="AZ3" s="263"/>
      <c r="BA3" s="263"/>
      <c r="BB3" s="263"/>
      <c r="BC3" s="263"/>
      <c r="BD3" s="264"/>
    </row>
    <row r="4" spans="1:56" ht="16.5" thickBot="1">
      <c r="A4" s="23" t="s">
        <v>2</v>
      </c>
      <c r="B4" s="23" t="s">
        <v>36</v>
      </c>
      <c r="C4" s="65" t="s">
        <v>3</v>
      </c>
      <c r="D4" s="66" t="s">
        <v>4</v>
      </c>
      <c r="E4" s="25" t="s">
        <v>32</v>
      </c>
      <c r="F4" s="46" t="s">
        <v>32</v>
      </c>
      <c r="G4" s="17" t="s">
        <v>1</v>
      </c>
      <c r="H4" s="256" t="s">
        <v>63</v>
      </c>
      <c r="I4" s="257"/>
      <c r="J4" s="256" t="s">
        <v>64</v>
      </c>
      <c r="K4" s="257"/>
      <c r="L4" s="256" t="s">
        <v>65</v>
      </c>
      <c r="M4" s="257"/>
      <c r="N4" s="256" t="s">
        <v>66</v>
      </c>
      <c r="O4" s="257"/>
      <c r="P4" s="256" t="s">
        <v>67</v>
      </c>
      <c r="Q4" s="257"/>
      <c r="R4" s="256" t="s">
        <v>80</v>
      </c>
      <c r="S4" s="257"/>
      <c r="T4" s="258" t="s">
        <v>139</v>
      </c>
      <c r="U4" s="259"/>
      <c r="V4" s="258" t="s">
        <v>140</v>
      </c>
      <c r="W4" s="259"/>
      <c r="X4" s="258" t="s">
        <v>75</v>
      </c>
      <c r="Y4" s="259"/>
      <c r="Z4" s="258" t="s">
        <v>76</v>
      </c>
      <c r="AA4" s="259"/>
      <c r="AB4" s="258" t="s">
        <v>68</v>
      </c>
      <c r="AC4" s="259"/>
      <c r="AD4" s="258" t="s">
        <v>69</v>
      </c>
      <c r="AE4" s="259"/>
      <c r="AF4" s="246" t="s">
        <v>72</v>
      </c>
      <c r="AG4" s="247"/>
      <c r="AH4" s="246" t="s">
        <v>73</v>
      </c>
      <c r="AI4" s="247"/>
      <c r="AJ4" s="246" t="s">
        <v>49</v>
      </c>
      <c r="AK4" s="247"/>
      <c r="AL4" s="246" t="s">
        <v>50</v>
      </c>
      <c r="AM4" s="247"/>
      <c r="AN4" s="246" t="s">
        <v>74</v>
      </c>
      <c r="AO4" s="247"/>
      <c r="AP4" s="246" t="s">
        <v>71</v>
      </c>
      <c r="AQ4" s="255"/>
      <c r="AR4" s="246" t="s">
        <v>81</v>
      </c>
      <c r="AS4" s="247"/>
      <c r="AT4" s="246" t="s">
        <v>82</v>
      </c>
      <c r="AU4" s="255"/>
      <c r="AV4" s="263"/>
      <c r="AW4" s="263"/>
      <c r="AX4" s="263"/>
      <c r="AY4" s="263"/>
      <c r="AZ4" s="263"/>
      <c r="BA4" s="263"/>
      <c r="BB4" s="263"/>
      <c r="BC4" s="263"/>
      <c r="BD4" s="264"/>
    </row>
    <row r="5" spans="1:56" ht="16.5" thickBot="1">
      <c r="A5" s="130">
        <v>1</v>
      </c>
      <c r="B5" s="43">
        <v>1997</v>
      </c>
      <c r="C5" s="67" t="s">
        <v>106</v>
      </c>
      <c r="D5" s="71" t="s">
        <v>108</v>
      </c>
      <c r="E5" s="47">
        <f aca="true" t="shared" si="0" ref="E5:E36">SUM(AV5:BD5)</f>
        <v>900</v>
      </c>
      <c r="F5" s="44">
        <f aca="true" t="shared" si="1" ref="F5:F36">SUM(AV5:BC5)</f>
        <v>800</v>
      </c>
      <c r="G5" s="35">
        <f aca="true" t="shared" si="2" ref="G5:G36">I5+K5+M5+O5+Q5+S5+U5+W5+Y5+AA5+AC5+AE5+AG5+AI5+AK5+AM5+AS5+AU5+AO5+AQ5</f>
        <v>1590</v>
      </c>
      <c r="H5" s="48"/>
      <c r="I5" s="37">
        <f>LOOKUP(H5,Poängberäkning!$B$6:$B$97,Poängberäkning!$C$6:$C$97)</f>
        <v>0</v>
      </c>
      <c r="J5" s="48">
        <v>3</v>
      </c>
      <c r="K5" s="37">
        <f>LOOKUP(J5,Poängberäkning!$B$6:$B$97,Poängberäkning!$C$6:$C$97)</f>
        <v>70</v>
      </c>
      <c r="L5" s="48">
        <v>1</v>
      </c>
      <c r="M5" s="37">
        <f>LOOKUP(L5,Poängberäkning!$B$6:$B$97,Poängberäkning!$C$6:$C$97)</f>
        <v>100</v>
      </c>
      <c r="N5" s="48">
        <v>1</v>
      </c>
      <c r="O5" s="37">
        <f>LOOKUP(N5,Poängberäkning!$B$6:$B$97,Poängberäkning!$C$6:$C$97)</f>
        <v>100</v>
      </c>
      <c r="P5" s="48">
        <v>2</v>
      </c>
      <c r="Q5" s="37">
        <f>LOOKUP(P5,Poängberäkning!$B$6:$B$97,Poängberäkning!$C$6:$C$97)</f>
        <v>80</v>
      </c>
      <c r="R5" s="163">
        <v>1</v>
      </c>
      <c r="S5" s="164">
        <f>LOOKUP(R5,Poängberäkning!$B$6:$B$97,Poängberäkning!$C$6:$C$97)</f>
        <v>100</v>
      </c>
      <c r="T5" s="59">
        <v>1</v>
      </c>
      <c r="U5" s="38">
        <f>LOOKUP(T5,Poängberäkning!$B$6:$B$97,Poängberäkning!$C$6:$C$97)</f>
        <v>100</v>
      </c>
      <c r="V5" s="49">
        <v>1</v>
      </c>
      <c r="W5" s="38">
        <f>LOOKUP(V5,Poängberäkning!$B$6:$B$97,Poängberäkning!$C$6:$C$97)</f>
        <v>100</v>
      </c>
      <c r="X5" s="49">
        <v>2</v>
      </c>
      <c r="Y5" s="38">
        <f>LOOKUP(X5,Poängberäkning!$B$6:$B$97,Poängberäkning!$C$6:$C$97)</f>
        <v>80</v>
      </c>
      <c r="Z5" s="49">
        <v>2</v>
      </c>
      <c r="AA5" s="38">
        <f>LOOKUP(Z5,Poängberäkning!$B$6:$B$97,Poängberäkning!$C$6:$C$97)</f>
        <v>80</v>
      </c>
      <c r="AB5" s="49">
        <v>2</v>
      </c>
      <c r="AC5" s="38">
        <f>LOOKUP(AB5,Poängberäkning!$B$6:$B$97,Poängberäkning!$C$6:$C$97)</f>
        <v>80</v>
      </c>
      <c r="AD5" s="49">
        <v>1</v>
      </c>
      <c r="AE5" s="38">
        <f>LOOKUP(AD5,Poängberäkning!$B$6:$B$97,Poängberäkning!$C$6:$C$97)</f>
        <v>100</v>
      </c>
      <c r="AF5" s="50">
        <v>1</v>
      </c>
      <c r="AG5" s="39">
        <f>LOOKUP(AF5,Poängberäkning!$B$6:$B$97,Poängberäkning!$C$6:$C$97)</f>
        <v>100</v>
      </c>
      <c r="AH5" s="51">
        <v>1</v>
      </c>
      <c r="AI5" s="132">
        <f>LOOKUP(AH5,Poängberäkning!$B$6:$B$97,Poängberäkning!$C$6:$C$97)</f>
        <v>100</v>
      </c>
      <c r="AJ5" s="92"/>
      <c r="AK5" s="60">
        <f>LOOKUP(AJ5,Poängberäkning!$B$6:$B$97,Poängberäkning!$C$6:$C$97)</f>
        <v>0</v>
      </c>
      <c r="AL5" s="92"/>
      <c r="AM5" s="60">
        <f>LOOKUP(AL5,Poängberäkning!$B$6:$B$97,Poängberäkning!$C$6:$C$97)</f>
        <v>0</v>
      </c>
      <c r="AN5" s="92">
        <v>1</v>
      </c>
      <c r="AO5" s="132">
        <f>LOOKUP(AN5,Poängberäkning!$B$6:$B$97,Poängberäkning!$C$6:$C$97)</f>
        <v>100</v>
      </c>
      <c r="AP5" s="92">
        <v>1</v>
      </c>
      <c r="AQ5" s="134">
        <f>LOOKUP(AP5,Poängberäkning!$B$6:$B$97,Poängberäkning!$C$6:$C$97)</f>
        <v>100</v>
      </c>
      <c r="AR5" s="92">
        <v>1</v>
      </c>
      <c r="AS5" s="132">
        <f>LOOKUP(AR5,Poängberäkning!$B$6:$B$97,Poängberäkning!$C$6:$C$97)</f>
        <v>100</v>
      </c>
      <c r="AT5" s="92">
        <v>1</v>
      </c>
      <c r="AU5" s="134">
        <f>LOOKUP(AT5,Poängberäkning!$B$6:$B$97,Poängberäkning!$C$6:$C$97)</f>
        <v>100</v>
      </c>
      <c r="AV5" s="180">
        <f>LARGE(($I5,$K5,$M5,$O5,$Q5,$S5,$U5,$W5,$Y5,$AA5,$AC5,$AE5,$AG5,$AI5,$AO5,$AQ5,$AS5,$AU5),1)</f>
        <v>100</v>
      </c>
      <c r="AW5" s="181">
        <f>LARGE(($I5,$K5,$M5,$O5,$Q5,$S5,$U5,$W5,$Y5,$AA5,$AC5,$AE5,$AG5,$AI5,$AK5,$AM5,$AS5,$AU5,$AO5,$AQ5),2)</f>
        <v>100</v>
      </c>
      <c r="AX5" s="181">
        <f>LARGE(($I5,$K5,$M5,$O5,$Q5,$S5,$U5,$W5,$Y5,$AA5,$AC5,$AE5,$AG5,$AI5,$AK5,$AM5,$AS5,$AU5,$AO5,$AQ5),3)</f>
        <v>100</v>
      </c>
      <c r="AY5" s="181">
        <f>LARGE(($I5,$K5,$M5,$O5,$Q5,$S5,$U5,$W5,$Y5,$AA5,$AC5,$AE5,$AG5,$AI5,$AK5,$AM5,$AS5,$AU5,$AO5,$AQ5),4)</f>
        <v>100</v>
      </c>
      <c r="AZ5" s="181">
        <f>LARGE(($I5,$K5,$M5,$O5,$Q5,$S5,$U5,$W5,$Y5,$AA5,$AC5,$AE5,$AG5,$AI5,$AK5,$AM5,$AS5,$AU5,$AO5,$AQ5),5)</f>
        <v>100</v>
      </c>
      <c r="BA5" s="181">
        <f>LARGE(($I5,$K5,$M5,$O5,$Q5,$S5,$U5,$W5,$Y5,$AA5,$AC5,$AE5,$AG5,$AI5,$AK5,$AM5,$AS5,$AU5,$AO5,$AQ5),6)</f>
        <v>100</v>
      </c>
      <c r="BB5" s="181">
        <f>LARGE(($I5,$K5,$M5,$O5,$Q5,$S5,$U5,$W5,$Y5,$AA5,$AC5,$AE5,$AG5,$AI5,$AK5,$AM5,$AS5,$AU5,$AO5,$AQ5),7)</f>
        <v>100</v>
      </c>
      <c r="BC5" s="181">
        <f>LARGE(($I5,$K5,$M5,$O5,$Q5,$S5,$U5,$W5,$Y5,$AA5,$AC5,$AE5,$AG5,$AI5,$AK5,$AM5,$AS5,$AU5,$AO5,$AQ5),8)</f>
        <v>100</v>
      </c>
      <c r="BD5" s="181">
        <f>LARGE(($I5,$K5,$M5,$O5,$Q5,$S5,$U5,$W5,$Y5,$AA5,$AC5,$AE5,$AG5,$AI5,$AK5,$AM5,$AS5,$AU5,$AO5,$AQ5),9)</f>
        <v>100</v>
      </c>
    </row>
    <row r="6" spans="1:56" ht="16.5" thickBot="1">
      <c r="A6" s="131">
        <f>A5+1</f>
        <v>2</v>
      </c>
      <c r="B6" s="36">
        <v>1997</v>
      </c>
      <c r="C6" s="70" t="s">
        <v>85</v>
      </c>
      <c r="D6" s="71" t="s">
        <v>108</v>
      </c>
      <c r="E6" s="47">
        <f t="shared" si="0"/>
        <v>840</v>
      </c>
      <c r="F6" s="44">
        <f t="shared" si="1"/>
        <v>760</v>
      </c>
      <c r="G6" s="35">
        <f t="shared" si="2"/>
        <v>1070</v>
      </c>
      <c r="H6" s="48">
        <v>1</v>
      </c>
      <c r="I6" s="37">
        <f>LOOKUP(H6,Poängberäkning!$B$6:$B$97,Poängberäkning!$C$6:$C$97)</f>
        <v>100</v>
      </c>
      <c r="J6" s="48">
        <v>1</v>
      </c>
      <c r="K6" s="37">
        <f>LOOKUP(J6,Poängberäkning!$B$6:$B$97,Poängberäkning!$C$6:$C$97)</f>
        <v>100</v>
      </c>
      <c r="L6" s="48">
        <v>2</v>
      </c>
      <c r="M6" s="37">
        <f>LOOKUP(L6,Poängberäkning!$B$6:$B$97,Poängberäkning!$C$6:$C$97)</f>
        <v>80</v>
      </c>
      <c r="N6" s="48">
        <v>2</v>
      </c>
      <c r="O6" s="37">
        <f>LOOKUP(N6,Poängberäkning!$B$6:$B$97,Poängberäkning!$C$6:$C$97)</f>
        <v>80</v>
      </c>
      <c r="P6" s="48">
        <v>1</v>
      </c>
      <c r="Q6" s="37">
        <f>LOOKUP(P6,Poängberäkning!$B$6:$B$97,Poängberäkning!$C$6:$C$97)</f>
        <v>100</v>
      </c>
      <c r="R6" s="48">
        <v>2</v>
      </c>
      <c r="S6" s="37">
        <f>LOOKUP(R6,Poängberäkning!$B$6:$B$97,Poängberäkning!$C$6:$C$97)</f>
        <v>80</v>
      </c>
      <c r="T6" s="59"/>
      <c r="U6" s="38">
        <f>LOOKUP(T6,Poängberäkning!$B$6:$B$97,Poängberäkning!$C$6:$C$97)</f>
        <v>0</v>
      </c>
      <c r="V6" s="49"/>
      <c r="W6" s="38">
        <f>LOOKUP(V6,Poängberäkning!$B$6:$B$97,Poängberäkning!$C$6:$C$97)</f>
        <v>0</v>
      </c>
      <c r="X6" s="49">
        <v>1</v>
      </c>
      <c r="Y6" s="38">
        <f>LOOKUP(X6,Poängberäkning!$B$6:$B$97,Poängberäkning!$C$6:$C$97)</f>
        <v>100</v>
      </c>
      <c r="Z6" s="49">
        <v>1</v>
      </c>
      <c r="AA6" s="38">
        <f>LOOKUP(Z6,Poängberäkning!$B$6:$B$97,Poängberäkning!$C$6:$C$97)</f>
        <v>100</v>
      </c>
      <c r="AB6" s="49">
        <v>1</v>
      </c>
      <c r="AC6" s="38">
        <f>LOOKUP(AB6,Poängberäkning!$B$6:$B$97,Poängberäkning!$C$6:$C$97)</f>
        <v>100</v>
      </c>
      <c r="AD6" s="49">
        <v>2</v>
      </c>
      <c r="AE6" s="38">
        <f>LOOKUP(AD6,Poängberäkning!$B$6:$B$97,Poängberäkning!$C$6:$C$97)</f>
        <v>80</v>
      </c>
      <c r="AF6" s="50"/>
      <c r="AG6" s="39">
        <f>LOOKUP(AF6,Poängberäkning!$B$6:$B$97,Poängberäkning!$C$6:$C$97)</f>
        <v>0</v>
      </c>
      <c r="AH6" s="51"/>
      <c r="AI6" s="132">
        <f>LOOKUP(AH6,Poängberäkning!$B$6:$B$97,Poängberäkning!$C$6:$C$97)</f>
        <v>0</v>
      </c>
      <c r="AJ6" s="93"/>
      <c r="AK6" s="61">
        <f>LOOKUP(AJ6,Poängberäkning!$B$6:$B$97,Poängberäkning!$C$6:$C$97)</f>
        <v>0</v>
      </c>
      <c r="AL6" s="93"/>
      <c r="AM6" s="61">
        <f>LOOKUP(AL6,Poängberäkning!$B$6:$B$97,Poängberäkning!$C$6:$C$97)</f>
        <v>0</v>
      </c>
      <c r="AN6" s="93"/>
      <c r="AO6" s="133">
        <f>LOOKUP(AN6,Poängberäkning!$B$6:$B$97,Poängberäkning!$C$6:$C$97)</f>
        <v>0</v>
      </c>
      <c r="AP6" s="93"/>
      <c r="AQ6" s="135">
        <f>LOOKUP(AP6,Poängberäkning!$B$6:$B$97,Poängberäkning!$C$6:$C$97)</f>
        <v>0</v>
      </c>
      <c r="AR6" s="93">
        <v>3</v>
      </c>
      <c r="AS6" s="133">
        <f>LOOKUP(AR6,Poängberäkning!$B$6:$B$97,Poängberäkning!$C$6:$C$97)</f>
        <v>70</v>
      </c>
      <c r="AT6" s="93">
        <v>2</v>
      </c>
      <c r="AU6" s="135">
        <f>LOOKUP(AT6,Poängberäkning!$B$6:$B$97,Poängberäkning!$C$6:$C$97)</f>
        <v>80</v>
      </c>
      <c r="AV6" s="64">
        <f>LARGE(($I6,$K6,$M6,$O6,$Q6,$S6,$U6,$W6,$Y6,$AA6,$AC6,$AE6,$AG6,$AI6,$AK6,$AM6,$AS6,$AU6,$AO6,$AQ6),1)</f>
        <v>100</v>
      </c>
      <c r="AW6" s="62">
        <f>LARGE(($I6,$K6,$M6,$O6,$Q6,$S6,$U6,$W6,$Y6,$AA6,$AC6,$AE6,$AG6,$AI6,$AK6,$AM6,$AS6,$AU6,$AO6,$AQ6),2)</f>
        <v>100</v>
      </c>
      <c r="AX6" s="62">
        <f>LARGE(($I6,$K6,$M6,$O6,$Q6,$S6,$U6,$W6,$Y6,$AA6,$AC6,$AE6,$AG6,$AI6,$AK6,$AM6,$AS6,$AU6,$AO6,$AQ6),3)</f>
        <v>100</v>
      </c>
      <c r="AY6" s="62">
        <f>LARGE(($I6,$K6,$M6,$O6,$Q6,$S6,$U6,$W6,$Y6,$AA6,$AC6,$AE6,$AG6,$AI6,$AK6,$AM6,$AS6,$AU6,$AO6,$AQ6),4)</f>
        <v>100</v>
      </c>
      <c r="AZ6" s="62">
        <f>LARGE(($I6,$K6,$M6,$O6,$Q6,$S6,$U6,$W6,$Y6,$AA6,$AC6,$AE6,$AG6,$AI6,$AK6,$AM6,$AS6,$AU6,$AO6,$AQ6),5)</f>
        <v>100</v>
      </c>
      <c r="BA6" s="62">
        <f>LARGE(($I6,$K6,$M6,$O6,$Q6,$S6,$U6,$W6,$Y6,$AA6,$AC6,$AE6,$AG6,$AI6,$AK6,$AM6,$AS6,$AU6,$AO6,$AQ6),6)</f>
        <v>100</v>
      </c>
      <c r="BB6" s="62">
        <f>LARGE(($I6,$K6,$M6,$O6,$Q6,$S6,$U6,$W6,$Y6,$AA6,$AC6,$AE6,$AG6,$AI6,$AK6,$AM6,$AS6,$AU6,$AO6,$AQ6),7)</f>
        <v>80</v>
      </c>
      <c r="BC6" s="62">
        <f>LARGE(($I6,$K6,$M6,$O6,$Q6,$S6,$U6,$W6,$Y6,$AA6,$AC6,$AE6,$AG6,$AI6,$AK6,$AM6,$AS6,$AU6,$AO6,$AQ6),8)</f>
        <v>80</v>
      </c>
      <c r="BD6" s="62">
        <f>LARGE(($I6,$K6,$M6,$O6,$Q6,$S6,$U6,$W6,$Y6,$AA6,$AC6,$AE6,$AG6,$AI6,$AK6,$AM6,$AS6,$AU6,$AO6,$AQ6),9)</f>
        <v>80</v>
      </c>
    </row>
    <row r="7" spans="1:56" ht="16.5" thickBot="1">
      <c r="A7" s="131">
        <f>A6+1</f>
        <v>3</v>
      </c>
      <c r="B7" s="36">
        <v>1997</v>
      </c>
      <c r="C7" s="70" t="s">
        <v>92</v>
      </c>
      <c r="D7" s="71" t="s">
        <v>87</v>
      </c>
      <c r="E7" s="47">
        <f t="shared" si="0"/>
        <v>660</v>
      </c>
      <c r="F7" s="44">
        <f t="shared" si="1"/>
        <v>600</v>
      </c>
      <c r="G7" s="35">
        <f t="shared" si="2"/>
        <v>1040</v>
      </c>
      <c r="H7" s="48">
        <v>5</v>
      </c>
      <c r="I7" s="37">
        <f>LOOKUP(H7,Poängberäkning!$B$6:$B$97,Poängberäkning!$C$6:$C$97)</f>
        <v>55</v>
      </c>
      <c r="J7" s="48">
        <v>5</v>
      </c>
      <c r="K7" s="37">
        <f>LOOKUP(J7,Poängberäkning!$B$6:$B$97,Poängberäkning!$C$6:$C$97)</f>
        <v>55</v>
      </c>
      <c r="L7" s="48">
        <v>6</v>
      </c>
      <c r="M7" s="37">
        <f>LOOKUP(L7,Poängberäkning!$B$6:$B$97,Poängberäkning!$C$6:$C$97)</f>
        <v>50</v>
      </c>
      <c r="N7" s="48"/>
      <c r="O7" s="37">
        <f>LOOKUP(N7,Poängberäkning!$B$6:$B$97,Poängberäkning!$C$6:$C$97)</f>
        <v>0</v>
      </c>
      <c r="P7" s="48">
        <v>4</v>
      </c>
      <c r="Q7" s="37">
        <f>LOOKUP(P7,Poängberäkning!$B$6:$B$97,Poängberäkning!$C$6:$C$97)</f>
        <v>60</v>
      </c>
      <c r="R7" s="48">
        <v>6</v>
      </c>
      <c r="S7" s="37">
        <f>LOOKUP(R7,Poängberäkning!$B$6:$B$97,Poängberäkning!$C$6:$C$97)</f>
        <v>50</v>
      </c>
      <c r="T7" s="59"/>
      <c r="U7" s="38">
        <f>LOOKUP(T7,Poängberäkning!$B$6:$B$97,Poängberäkning!$C$6:$C$97)</f>
        <v>0</v>
      </c>
      <c r="V7" s="49">
        <v>2</v>
      </c>
      <c r="W7" s="38">
        <f>LOOKUP(V7,Poängberäkning!$B$6:$B$97,Poängberäkning!$C$6:$C$97)</f>
        <v>80</v>
      </c>
      <c r="X7" s="49">
        <v>4</v>
      </c>
      <c r="Y7" s="38">
        <f>LOOKUP(X7,Poängberäkning!$B$6:$B$97,Poängberäkning!$C$6:$C$97)</f>
        <v>60</v>
      </c>
      <c r="Z7" s="49">
        <v>5</v>
      </c>
      <c r="AA7" s="38">
        <f>LOOKUP(Z7,Poängberäkning!$B$6:$B$97,Poängberäkning!$C$6:$C$97)</f>
        <v>55</v>
      </c>
      <c r="AB7" s="49">
        <v>3</v>
      </c>
      <c r="AC7" s="38">
        <f>LOOKUP(AB7,Poängberäkning!$B$6:$B$97,Poängberäkning!$C$6:$C$97)</f>
        <v>70</v>
      </c>
      <c r="AD7" s="49">
        <v>3</v>
      </c>
      <c r="AE7" s="38">
        <f>LOOKUP(AD7,Poängberäkning!$B$6:$B$97,Poängberäkning!$C$6:$C$97)</f>
        <v>70</v>
      </c>
      <c r="AF7" s="50">
        <v>3</v>
      </c>
      <c r="AG7" s="39">
        <f>LOOKUP(AF7,Poängberäkning!$B$6:$B$97,Poängberäkning!$C$6:$C$97)</f>
        <v>70</v>
      </c>
      <c r="AH7" s="50">
        <v>5</v>
      </c>
      <c r="AI7" s="132">
        <f>LOOKUP(AH7,Poängberäkning!$B$6:$B$97,Poängberäkning!$C$6:$C$97)</f>
        <v>55</v>
      </c>
      <c r="AJ7" s="93"/>
      <c r="AK7" s="61">
        <f>LOOKUP(AJ7,Poängberäkning!$B$6:$B$97,Poängberäkning!$C$6:$C$97)</f>
        <v>0</v>
      </c>
      <c r="AL7" s="93"/>
      <c r="AM7" s="61">
        <f>LOOKUP(AL7,Poängberäkning!$B$6:$B$97,Poängberäkning!$C$6:$C$97)</f>
        <v>0</v>
      </c>
      <c r="AN7" s="93">
        <v>2</v>
      </c>
      <c r="AO7" s="133">
        <f>LOOKUP(AN7,Poängberäkning!$B$6:$B$97,Poängberäkning!$C$6:$C$97)</f>
        <v>80</v>
      </c>
      <c r="AP7" s="93">
        <v>2</v>
      </c>
      <c r="AQ7" s="135">
        <f>LOOKUP(AP7,Poängberäkning!$B$6:$B$97,Poängberäkning!$C$6:$C$97)</f>
        <v>80</v>
      </c>
      <c r="AR7" s="93">
        <v>2</v>
      </c>
      <c r="AS7" s="133">
        <f>LOOKUP(AR7,Poängberäkning!$B$6:$B$97,Poängberäkning!$C$6:$C$97)</f>
        <v>80</v>
      </c>
      <c r="AT7" s="93">
        <v>3</v>
      </c>
      <c r="AU7" s="135">
        <f>LOOKUP(AT7,Poängberäkning!$B$6:$B$97,Poängberäkning!$C$6:$C$97)</f>
        <v>70</v>
      </c>
      <c r="AV7" s="64">
        <f>LARGE(($I7,$K7,$M7,$O7,$Q7,$S7,$U7,$W7,$Y7,$AA7,$AC7,$AE7,$AG7,$AI7,$AK7,$AM7,$AS7,$AU7,$AO7,$AQ7),1)</f>
        <v>80</v>
      </c>
      <c r="AW7" s="62">
        <f>LARGE(($I7,$K7,$M7,$O7,$Q7,$S7,$U7,$W7,$Y7,$AA7,$AC7,$AE7,$AG7,$AI7,$AK7,$AM7,$AS7,$AU7,$AO7,$AQ7),2)</f>
        <v>80</v>
      </c>
      <c r="AX7" s="62">
        <f>LARGE(($I7,$K7,$M7,$O7,$Q7,$S7,$U7,$W7,$Y7,$AA7,$AC7,$AE7,$AG7,$AI7,$AK7,$AM7,$AS7,$AU7,$AO7,$AQ7),3)</f>
        <v>80</v>
      </c>
      <c r="AY7" s="62">
        <f>LARGE(($I7,$K7,$M7,$O7,$Q7,$S7,$U7,$W7,$Y7,$AA7,$AC7,$AE7,$AG7,$AI7,$AK7,$AM7,$AS7,$AU7,$AO7,$AQ7),4)</f>
        <v>80</v>
      </c>
      <c r="AZ7" s="62">
        <f>LARGE(($I7,$K7,$M7,$O7,$Q7,$S7,$U7,$W7,$Y7,$AA7,$AC7,$AE7,$AG7,$AI7,$AK7,$AM7,$AS7,$AU7,$AO7,$AQ7),5)</f>
        <v>70</v>
      </c>
      <c r="BA7" s="62">
        <f>LARGE(($I7,$K7,$M7,$O7,$Q7,$S7,$U7,$W7,$Y7,$AA7,$AC7,$AE7,$AG7,$AI7,$AK7,$AM7,$AS7,$AU7,$AO7,$AQ7),6)</f>
        <v>70</v>
      </c>
      <c r="BB7" s="62">
        <f>LARGE(($I7,$K7,$M7,$O7,$Q7,$S7,$U7,$W7,$Y7,$AA7,$AC7,$AE7,$AG7,$AI7,$AK7,$AM7,$AS7,$AU7,$AO7,$AQ7),7)</f>
        <v>70</v>
      </c>
      <c r="BC7" s="62">
        <f>LARGE(($I7,$K7,$M7,$O7,$Q7,$S7,$U7,$W7,$Y7,$AA7,$AC7,$AE7,$AG7,$AI7,$AK7,$AM7,$AS7,$AU7,$AO7,$AQ7),8)</f>
        <v>70</v>
      </c>
      <c r="BD7" s="62">
        <f>LARGE(($I7,$K7,$M7,$O7,$Q7,$S7,$U7,$W7,$Y7,$AA7,$AC7,$AE7,$AG7,$AI7,$AK7,$AM7,$AS7,$AU7,$AO7,$AQ7),9)</f>
        <v>60</v>
      </c>
    </row>
    <row r="8" spans="1:56" ht="16.5" thickBot="1">
      <c r="A8" s="131">
        <f aca="true" t="shared" si="3" ref="A8:A64">A7+1</f>
        <v>4</v>
      </c>
      <c r="B8" s="36">
        <v>1997</v>
      </c>
      <c r="C8" s="70" t="s">
        <v>86</v>
      </c>
      <c r="D8" s="69" t="s">
        <v>87</v>
      </c>
      <c r="E8" s="47">
        <f t="shared" si="0"/>
        <v>600</v>
      </c>
      <c r="F8" s="44">
        <f t="shared" si="1"/>
        <v>545</v>
      </c>
      <c r="G8" s="35">
        <f t="shared" si="2"/>
        <v>1060</v>
      </c>
      <c r="H8" s="48">
        <v>2</v>
      </c>
      <c r="I8" s="37">
        <f>LOOKUP(H8,Poängberäkning!$B$6:$B$97,Poängberäkning!$C$6:$C$97)</f>
        <v>80</v>
      </c>
      <c r="J8" s="48">
        <v>2</v>
      </c>
      <c r="K8" s="37">
        <f>LOOKUP(J8,Poängberäkning!$B$6:$B$97,Poängberäkning!$C$6:$C$97)</f>
        <v>80</v>
      </c>
      <c r="L8" s="48">
        <v>4</v>
      </c>
      <c r="M8" s="37">
        <f>LOOKUP(L8,Poängberäkning!$B$6:$B$97,Poängberäkning!$C$6:$C$97)</f>
        <v>60</v>
      </c>
      <c r="N8" s="48">
        <v>4</v>
      </c>
      <c r="O8" s="37">
        <f>LOOKUP(N8,Poängberäkning!$B$6:$B$97,Poängberäkning!$C$6:$C$97)</f>
        <v>60</v>
      </c>
      <c r="P8" s="48">
        <v>3</v>
      </c>
      <c r="Q8" s="37">
        <f>LOOKUP(P8,Poängberäkning!$B$6:$B$97,Poängberäkning!$C$6:$C$97)</f>
        <v>70</v>
      </c>
      <c r="R8" s="48">
        <v>5</v>
      </c>
      <c r="S8" s="37">
        <f>LOOKUP(R8,Poängberäkning!$B$6:$B$97,Poängberäkning!$C$6:$C$97)</f>
        <v>55</v>
      </c>
      <c r="T8" s="59">
        <v>2</v>
      </c>
      <c r="U8" s="38">
        <f>LOOKUP(T8,Poängberäkning!$B$6:$B$97,Poängberäkning!$C$6:$C$97)</f>
        <v>80</v>
      </c>
      <c r="V8" s="49">
        <v>5</v>
      </c>
      <c r="W8" s="38">
        <f>LOOKUP(V8,Poängberäkning!$B$6:$B$97,Poängberäkning!$C$6:$C$97)</f>
        <v>55</v>
      </c>
      <c r="X8" s="49">
        <v>6</v>
      </c>
      <c r="Y8" s="38">
        <f>LOOKUP(X8,Poängberäkning!$B$6:$B$97,Poängberäkning!$C$6:$C$97)</f>
        <v>50</v>
      </c>
      <c r="Z8" s="49">
        <v>6</v>
      </c>
      <c r="AA8" s="38">
        <f>LOOKUP(Z8,Poängberäkning!$B$6:$B$97,Poängberäkning!$C$6:$C$97)</f>
        <v>50</v>
      </c>
      <c r="AB8" s="49">
        <v>6</v>
      </c>
      <c r="AC8" s="38">
        <f>LOOKUP(AB8,Poängberäkning!$B$6:$B$97,Poängberäkning!$C$6:$C$97)</f>
        <v>50</v>
      </c>
      <c r="AD8" s="49">
        <v>4</v>
      </c>
      <c r="AE8" s="38">
        <f>LOOKUP(AD8,Poängberäkning!$B$6:$B$97,Poängberäkning!$C$6:$C$97)</f>
        <v>60</v>
      </c>
      <c r="AF8" s="50">
        <v>5</v>
      </c>
      <c r="AG8" s="39">
        <f>LOOKUP(AF8,Poängberäkning!$B$6:$B$97,Poängberäkning!$C$6:$C$97)</f>
        <v>55</v>
      </c>
      <c r="AH8" s="51">
        <v>6</v>
      </c>
      <c r="AI8" s="132">
        <f>LOOKUP(AH8,Poängberäkning!$B$6:$B$97,Poängberäkning!$C$6:$C$97)</f>
        <v>50</v>
      </c>
      <c r="AJ8" s="93"/>
      <c r="AK8" s="61">
        <f>LOOKUP(AJ8,Poängberäkning!$B$6:$B$97,Poängberäkning!$C$6:$C$97)</f>
        <v>0</v>
      </c>
      <c r="AL8" s="93"/>
      <c r="AM8" s="61">
        <f>LOOKUP(AL8,Poängberäkning!$B$6:$B$97,Poängberäkning!$C$6:$C$97)</f>
        <v>0</v>
      </c>
      <c r="AN8" s="93">
        <v>5</v>
      </c>
      <c r="AO8" s="133">
        <f>LOOKUP(AN8,Poängberäkning!$B$6:$B$97,Poängberäkning!$C$6:$C$97)</f>
        <v>55</v>
      </c>
      <c r="AP8" s="93">
        <v>6</v>
      </c>
      <c r="AQ8" s="135">
        <f>LOOKUP(AP8,Poängberäkning!$B$6:$B$97,Poängberäkning!$C$6:$C$97)</f>
        <v>50</v>
      </c>
      <c r="AR8" s="93">
        <v>6</v>
      </c>
      <c r="AS8" s="133">
        <f>LOOKUP(AR8,Poängberäkning!$B$6:$B$97,Poängberäkning!$C$6:$C$97)</f>
        <v>50</v>
      </c>
      <c r="AT8" s="93">
        <v>6</v>
      </c>
      <c r="AU8" s="135">
        <f>LOOKUP(AT8,Poängberäkning!$B$6:$B$97,Poängberäkning!$C$6:$C$97)</f>
        <v>50</v>
      </c>
      <c r="AV8" s="64">
        <f>LARGE(($I8,$K8,$M8,$O8,$Q8,$S8,$U8,$W8,$Y8,$AA8,$AC8,$AE8,$AG8,$AI8,$AK8,$AM8,$AS8,$AU8,$AO8,$AQ8),1)</f>
        <v>80</v>
      </c>
      <c r="AW8" s="62">
        <f>LARGE(($I8,$K8,$M8,$O8,$Q8,$S8,$U8,$W8,$Y8,$AA8,$AC8,$AE8,$AG8,$AI8,$AK8,$AM8,$AS8,$AU8,$AO8,$AQ8),2)</f>
        <v>80</v>
      </c>
      <c r="AX8" s="62">
        <f>LARGE(($I8,$K8,$M8,$O8,$Q8,$S8,$U8,$W8,$Y8,$AA8,$AC8,$AE8,$AG8,$AI8,$AK8,$AM8,$AS8,$AU8,$AO8,$AQ8),3)</f>
        <v>80</v>
      </c>
      <c r="AY8" s="62">
        <f>LARGE(($I8,$K8,$M8,$O8,$Q8,$S8,$U8,$W8,$Y8,$AA8,$AC8,$AE8,$AG8,$AI8,$AK8,$AM8,$AS8,$AU8,$AO8,$AQ8),4)</f>
        <v>70</v>
      </c>
      <c r="AZ8" s="62">
        <f>LARGE(($I8,$K8,$M8,$O8,$Q8,$S8,$U8,$W8,$Y8,$AA8,$AC8,$AE8,$AG8,$AI8,$AK8,$AM8,$AS8,$AU8,$AO8,$AQ8),5)</f>
        <v>60</v>
      </c>
      <c r="BA8" s="62">
        <f>LARGE(($I8,$K8,$M8,$O8,$Q8,$S8,$U8,$W8,$Y8,$AA8,$AC8,$AE8,$AG8,$AI8,$AK8,$AM8,$AS8,$AU8,$AO8,$AQ8),6)</f>
        <v>60</v>
      </c>
      <c r="BB8" s="62">
        <f>LARGE(($I8,$K8,$M8,$O8,$Q8,$S8,$U8,$W8,$Y8,$AA8,$AC8,$AE8,$AG8,$AI8,$AK8,$AM8,$AS8,$AU8,$AO8,$AQ8),7)</f>
        <v>60</v>
      </c>
      <c r="BC8" s="62">
        <f>LARGE(($I8,$K8,$M8,$O8,$Q8,$S8,$U8,$W8,$Y8,$AA8,$AC8,$AE8,$AG8,$AI8,$AK8,$AM8,$AS8,$AU8,$AO8,$AQ8),8)</f>
        <v>55</v>
      </c>
      <c r="BD8" s="62">
        <f>LARGE(($I8,$K8,$M8,$O8,$Q8,$S8,$U8,$W8,$Y8,$AA8,$AC8,$AE8,$AG8,$AI8,$AK8,$AM8,$AS8,$AU8,$AO8,$AQ8),9)</f>
        <v>55</v>
      </c>
    </row>
    <row r="9" spans="1:56" ht="16.5" thickBot="1">
      <c r="A9" s="131">
        <v>5</v>
      </c>
      <c r="B9" s="36">
        <v>1997</v>
      </c>
      <c r="C9" s="70" t="s">
        <v>88</v>
      </c>
      <c r="D9" s="71" t="s">
        <v>89</v>
      </c>
      <c r="E9" s="47">
        <f t="shared" si="0"/>
        <v>580</v>
      </c>
      <c r="F9" s="44">
        <f t="shared" si="1"/>
        <v>520</v>
      </c>
      <c r="G9" s="35">
        <f t="shared" si="2"/>
        <v>1070</v>
      </c>
      <c r="H9" s="48">
        <v>3</v>
      </c>
      <c r="I9" s="37">
        <f>LOOKUP(H9,Poängberäkning!$B$6:$B$97,Poängberäkning!$C$6:$C$97)</f>
        <v>70</v>
      </c>
      <c r="J9" s="48">
        <v>4</v>
      </c>
      <c r="K9" s="37">
        <f>LOOKUP(J9,Poängberäkning!$B$6:$B$97,Poängberäkning!$C$6:$C$97)</f>
        <v>60</v>
      </c>
      <c r="L9" s="48">
        <v>7</v>
      </c>
      <c r="M9" s="37">
        <f>LOOKUP(L9,Poängberäkning!$B$6:$B$97,Poängberäkning!$C$6:$C$97)</f>
        <v>48</v>
      </c>
      <c r="N9" s="48">
        <v>10</v>
      </c>
      <c r="O9" s="37">
        <f>LOOKUP(N9,Poängberäkning!$B$6:$B$97,Poängberäkning!$C$6:$C$97)</f>
        <v>42</v>
      </c>
      <c r="P9" s="48">
        <v>5</v>
      </c>
      <c r="Q9" s="37">
        <f>LOOKUP(P9,Poängberäkning!$B$6:$B$97,Poängberäkning!$C$6:$C$97)</f>
        <v>55</v>
      </c>
      <c r="R9" s="48">
        <v>3</v>
      </c>
      <c r="S9" s="37">
        <f>LOOKUP(R9,Poängberäkning!$B$6:$B$97,Poängberäkning!$C$6:$C$97)</f>
        <v>70</v>
      </c>
      <c r="T9" s="59">
        <v>3</v>
      </c>
      <c r="U9" s="38">
        <f>LOOKUP(T9,Poängberäkning!$B$6:$B$97,Poängberäkning!$C$6:$C$97)</f>
        <v>70</v>
      </c>
      <c r="V9" s="49">
        <v>4</v>
      </c>
      <c r="W9" s="38">
        <f>LOOKUP(V9,Poängberäkning!$B$6:$B$97,Poängberäkning!$C$6:$C$97)</f>
        <v>60</v>
      </c>
      <c r="X9" s="49">
        <v>3</v>
      </c>
      <c r="Y9" s="38">
        <f>LOOKUP(X9,Poängberäkning!$B$6:$B$97,Poängberäkning!$C$6:$C$97)</f>
        <v>70</v>
      </c>
      <c r="Z9" s="49">
        <v>4</v>
      </c>
      <c r="AA9" s="38">
        <f>LOOKUP(Z9,Poängberäkning!$B$6:$B$97,Poängberäkning!$C$6:$C$97)</f>
        <v>60</v>
      </c>
      <c r="AB9" s="49">
        <v>5</v>
      </c>
      <c r="AC9" s="38">
        <f>LOOKUP(AB9,Poängberäkning!$B$6:$B$97,Poängberäkning!$C$6:$C$97)</f>
        <v>55</v>
      </c>
      <c r="AD9" s="49">
        <v>6</v>
      </c>
      <c r="AE9" s="38">
        <f>LOOKUP(AD9,Poängberäkning!$B$6:$B$97,Poängberäkning!$C$6:$C$97)</f>
        <v>50</v>
      </c>
      <c r="AF9" s="50">
        <v>4</v>
      </c>
      <c r="AG9" s="39">
        <f>LOOKUP(AF9,Poängberäkning!$B$6:$B$97,Poängberäkning!$C$6:$C$97)</f>
        <v>60</v>
      </c>
      <c r="AH9" s="50">
        <v>4</v>
      </c>
      <c r="AI9" s="132">
        <f>LOOKUP(AH9,Poängberäkning!$B$6:$B$97,Poängberäkning!$C$6:$C$97)</f>
        <v>60</v>
      </c>
      <c r="AJ9" s="93"/>
      <c r="AK9" s="61">
        <f>LOOKUP(AJ9,Poängberäkning!$B$6:$B$97,Poängberäkning!$C$6:$C$97)</f>
        <v>0</v>
      </c>
      <c r="AL9" s="93"/>
      <c r="AM9" s="61">
        <f>LOOKUP(AL9,Poängberäkning!$B$6:$B$97,Poängberäkning!$C$6:$C$97)</f>
        <v>0</v>
      </c>
      <c r="AN9" s="93">
        <v>4</v>
      </c>
      <c r="AO9" s="133">
        <f>LOOKUP(AN9,Poängberäkning!$B$6:$B$97,Poängberäkning!$C$6:$C$97)</f>
        <v>60</v>
      </c>
      <c r="AP9" s="93">
        <v>4</v>
      </c>
      <c r="AQ9" s="135">
        <f>LOOKUP(AP9,Poängberäkning!$B$6:$B$97,Poängberäkning!$C$6:$C$97)</f>
        <v>60</v>
      </c>
      <c r="AR9" s="93">
        <v>4</v>
      </c>
      <c r="AS9" s="133">
        <f>LOOKUP(AR9,Poängberäkning!$B$6:$B$97,Poängberäkning!$C$6:$C$97)</f>
        <v>60</v>
      </c>
      <c r="AT9" s="93">
        <v>4</v>
      </c>
      <c r="AU9" s="135">
        <f>LOOKUP(AT9,Poängberäkning!$B$6:$B$97,Poängberäkning!$C$6:$C$97)</f>
        <v>60</v>
      </c>
      <c r="AV9" s="64">
        <f>LARGE(($I9,$K9,$M9,$O9,$Q9,$S9,$U9,$W9,$Y9,$AA9,$AC9,$AE9,$AG9,$AI9,$AK9,$AM9,$AS9,$AU9,$AO9,$AQ9),1)</f>
        <v>70</v>
      </c>
      <c r="AW9" s="62">
        <f>LARGE(($I9,$K9,$M9,$O9,$Q9,$S9,$U9,$W9,$Y9,$AA9,$AC9,$AE9,$AG9,$AI9,$AK9,$AM9,$AS9,$AU9,$AO9,$AQ9),2)</f>
        <v>70</v>
      </c>
      <c r="AX9" s="62">
        <f>LARGE(($I9,$K9,$M9,$O9,$Q9,$S9,$U9,$W9,$Y9,$AA9,$AC9,$AE9,$AG9,$AI9,$AK9,$AM9,$AS9,$AU9,$AO9,$AQ9),3)</f>
        <v>70</v>
      </c>
      <c r="AY9" s="62">
        <f>LARGE(($I9,$K9,$M9,$O9,$Q9,$S9,$U9,$W9,$Y9,$AA9,$AC9,$AE9,$AG9,$AI9,$AK9,$AM9,$AS9,$AU9,$AO9,$AQ9),4)</f>
        <v>70</v>
      </c>
      <c r="AZ9" s="62">
        <f>LARGE(($I9,$K9,$M9,$O9,$Q9,$S9,$U9,$W9,$Y9,$AA9,$AC9,$AE9,$AG9,$AI9,$AK9,$AM9,$AS9,$AU9,$AO9,$AQ9),5)</f>
        <v>60</v>
      </c>
      <c r="BA9" s="62">
        <f>LARGE(($I9,$K9,$M9,$O9,$Q9,$S9,$U9,$W9,$Y9,$AA9,$AC9,$AE9,$AG9,$AI9,$AK9,$AM9,$AS9,$AU9,$AO9,$AQ9),6)</f>
        <v>60</v>
      </c>
      <c r="BB9" s="62">
        <f>LARGE(($I9,$K9,$M9,$O9,$Q9,$S9,$U9,$W9,$Y9,$AA9,$AC9,$AE9,$AG9,$AI9,$AK9,$AM9,$AS9,$AU9,$AO9,$AQ9),7)</f>
        <v>60</v>
      </c>
      <c r="BC9" s="62">
        <f>LARGE(($I9,$K9,$M9,$O9,$Q9,$S9,$U9,$W9,$Y9,$AA9,$AC9,$AE9,$AG9,$AI9,$AK9,$AM9,$AS9,$AU9,$AO9,$AQ9),8)</f>
        <v>60</v>
      </c>
      <c r="BD9" s="62">
        <f>LARGE(($I9,$K9,$M9,$O9,$Q9,$S9,$U9,$W9,$Y9,$AA9,$AC9,$AE9,$AG9,$AI9,$AK9,$AM9,$AS9,$AU9,$AO9,$AQ9),9)</f>
        <v>60</v>
      </c>
    </row>
    <row r="10" spans="1:56" ht="16.5" thickBot="1">
      <c r="A10" s="131">
        <v>6</v>
      </c>
      <c r="B10" s="36">
        <v>1997</v>
      </c>
      <c r="C10" s="70" t="s">
        <v>107</v>
      </c>
      <c r="D10" s="71" t="s">
        <v>87</v>
      </c>
      <c r="E10" s="47">
        <f t="shared" si="0"/>
        <v>566</v>
      </c>
      <c r="F10" s="44">
        <f t="shared" si="1"/>
        <v>520</v>
      </c>
      <c r="G10" s="35">
        <f t="shared" si="2"/>
        <v>566</v>
      </c>
      <c r="H10" s="48"/>
      <c r="I10" s="37">
        <f>LOOKUP(H10,Poängberäkning!$B$6:$B$97,Poängberäkning!$C$6:$C$97)</f>
        <v>0</v>
      </c>
      <c r="J10" s="48">
        <v>6</v>
      </c>
      <c r="K10" s="37">
        <f>LOOKUP(J10,Poängberäkning!$B$6:$B$97,Poängberäkning!$C$6:$C$97)</f>
        <v>50</v>
      </c>
      <c r="L10" s="48">
        <v>5</v>
      </c>
      <c r="M10" s="37">
        <f>LOOKUP(L10,Poängberäkning!$B$6:$B$97,Poängberäkning!$C$6:$C$97)</f>
        <v>55</v>
      </c>
      <c r="N10" s="48"/>
      <c r="O10" s="37">
        <f>LOOKUP(N10,Poängberäkning!$B$6:$B$97,Poängberäkning!$C$6:$C$97)</f>
        <v>0</v>
      </c>
      <c r="P10" s="48">
        <v>8</v>
      </c>
      <c r="Q10" s="37">
        <f>LOOKUP(P10,Poängberäkning!$B$6:$B$97,Poängberäkning!$C$6:$C$97)</f>
        <v>46</v>
      </c>
      <c r="R10" s="48">
        <v>4</v>
      </c>
      <c r="S10" s="37">
        <f>LOOKUP(R10,Poängberäkning!$B$6:$B$97,Poängberäkning!$C$6:$C$97)</f>
        <v>60</v>
      </c>
      <c r="T10" s="59"/>
      <c r="U10" s="38">
        <f>LOOKUP(T10,Poängberäkning!$B$6:$B$97,Poängberäkning!$C$6:$C$97)</f>
        <v>0</v>
      </c>
      <c r="V10" s="49"/>
      <c r="W10" s="38">
        <f>LOOKUP(V10,Poängberäkning!$B$6:$B$97,Poängberäkning!$C$6:$C$97)</f>
        <v>0</v>
      </c>
      <c r="X10" s="49"/>
      <c r="Y10" s="38">
        <f>LOOKUP(X10,Poängberäkning!$B$6:$B$97,Poängberäkning!$C$6:$C$97)</f>
        <v>0</v>
      </c>
      <c r="Z10" s="49"/>
      <c r="AA10" s="38">
        <f>LOOKUP(Z10,Poängberäkning!$B$6:$B$97,Poängberäkning!$C$6:$C$97)</f>
        <v>0</v>
      </c>
      <c r="AB10" s="49"/>
      <c r="AC10" s="38">
        <f>LOOKUP(AB10,Poängberäkning!$B$6:$B$97,Poängberäkning!$C$6:$C$97)</f>
        <v>0</v>
      </c>
      <c r="AD10" s="49">
        <v>5</v>
      </c>
      <c r="AE10" s="38">
        <f>LOOKUP(AD10,Poängberäkning!$B$6:$B$97,Poängberäkning!$C$6:$C$97)</f>
        <v>55</v>
      </c>
      <c r="AF10" s="50">
        <v>2</v>
      </c>
      <c r="AG10" s="39">
        <f>LOOKUP(AF10,Poängberäkning!$B$6:$B$97,Poängberäkning!$C$6:$C$97)</f>
        <v>80</v>
      </c>
      <c r="AH10" s="51">
        <v>2</v>
      </c>
      <c r="AI10" s="132">
        <f>LOOKUP(AH10,Poängberäkning!$B$6:$B$97,Poängberäkning!$C$6:$C$97)</f>
        <v>80</v>
      </c>
      <c r="AJ10" s="93"/>
      <c r="AK10" s="61">
        <f>LOOKUP(AJ10,Poängberäkning!$B$6:$B$97,Poängberäkning!$C$6:$C$97)</f>
        <v>0</v>
      </c>
      <c r="AL10" s="93"/>
      <c r="AM10" s="61">
        <f>LOOKUP(AL10,Poängberäkning!$B$6:$B$97,Poängberäkning!$C$6:$C$97)</f>
        <v>0</v>
      </c>
      <c r="AN10" s="93">
        <v>3</v>
      </c>
      <c r="AO10" s="133">
        <f>LOOKUP(AN10,Poängberäkning!$B$6:$B$97,Poängberäkning!$C$6:$C$97)</f>
        <v>70</v>
      </c>
      <c r="AP10" s="93">
        <v>3</v>
      </c>
      <c r="AQ10" s="135">
        <f>LOOKUP(AP10,Poängberäkning!$B$6:$B$97,Poängberäkning!$C$6:$C$97)</f>
        <v>70</v>
      </c>
      <c r="AR10" s="93"/>
      <c r="AS10" s="133">
        <f>LOOKUP(AR10,Poängberäkning!$B$6:$B$97,Poängberäkning!$C$6:$C$97)</f>
        <v>0</v>
      </c>
      <c r="AT10" s="93"/>
      <c r="AU10" s="135">
        <f>LOOKUP(AT10,Poängberäkning!$B$6:$B$97,Poängberäkning!$C$6:$C$97)</f>
        <v>0</v>
      </c>
      <c r="AV10" s="64">
        <f>LARGE(($I10,$K10,$M10,$O10,$Q10,$S10,$U10,$W10,$Y10,$AA10,$AC10,$AE10,$AG10,$AI10,$AK10,$AM10,$AS10,$AU10,$AO10,$AQ10),1)</f>
        <v>80</v>
      </c>
      <c r="AW10" s="62">
        <f>LARGE(($I10,$K10,$M10,$O10,$Q10,$S10,$U10,$W10,$Y10,$AA10,$AC10,$AE10,$AG10,$AI10,$AK10,$AM10,$AS10,$AU10,$AO10,$AQ10),2)</f>
        <v>80</v>
      </c>
      <c r="AX10" s="62">
        <f>LARGE(($I10,$K10,$M10,$O10,$Q10,$S10,$U10,$W10,$Y10,$AA10,$AC10,$AE10,$AG10,$AI10,$AK10,$AM10,$AS10,$AU10,$AO10,$AQ10),3)</f>
        <v>70</v>
      </c>
      <c r="AY10" s="62">
        <f>LARGE(($I10,$K10,$M10,$O10,$Q10,$S10,$U10,$W10,$Y10,$AA10,$AC10,$AE10,$AG10,$AI10,$AK10,$AM10,$AS10,$AU10,$AO10,$AQ10),4)</f>
        <v>70</v>
      </c>
      <c r="AZ10" s="62">
        <f>LARGE(($I10,$K10,$M10,$O10,$Q10,$S10,$U10,$W10,$Y10,$AA10,$AC10,$AE10,$AG10,$AI10,$AK10,$AM10,$AS10,$AU10,$AO10,$AQ10),5)</f>
        <v>60</v>
      </c>
      <c r="BA10" s="62">
        <f>LARGE(($I10,$K10,$M10,$O10,$Q10,$S10,$U10,$W10,$Y10,$AA10,$AC10,$AE10,$AG10,$AI10,$AK10,$AM10,$AS10,$AU10,$AO10,$AQ10),6)</f>
        <v>55</v>
      </c>
      <c r="BB10" s="62">
        <f>LARGE(($I10,$K10,$M10,$O10,$Q10,$S10,$U10,$W10,$Y10,$AA10,$AC10,$AE10,$AG10,$AI10,$AK10,$AM10,$AS10,$AU10,$AO10,$AQ10),7)</f>
        <v>55</v>
      </c>
      <c r="BC10" s="62">
        <f>LARGE(($I10,$K10,$M10,$O10,$Q10,$S10,$U10,$W10,$Y10,$AA10,$AC10,$AE10,$AG10,$AI10,$AK10,$AM10,$AS10,$AU10,$AO10,$AQ10),8)</f>
        <v>50</v>
      </c>
      <c r="BD10" s="62">
        <f>LARGE(($I10,$K10,$M10,$O10,$Q10,$S10,$U10,$W10,$Y10,$AA10,$AC10,$AE10,$AG10,$AI10,$AK10,$AM10,$AS10,$AU10,$AO10,$AQ10),9)</f>
        <v>46</v>
      </c>
    </row>
    <row r="11" spans="1:56" ht="16.5" thickBot="1">
      <c r="A11" s="131">
        <v>7</v>
      </c>
      <c r="B11" s="36">
        <v>1997</v>
      </c>
      <c r="C11" s="70" t="s">
        <v>105</v>
      </c>
      <c r="D11" s="71" t="s">
        <v>19</v>
      </c>
      <c r="E11" s="47">
        <f t="shared" si="0"/>
        <v>507</v>
      </c>
      <c r="F11" s="44">
        <f t="shared" si="1"/>
        <v>461</v>
      </c>
      <c r="G11" s="35">
        <f t="shared" si="2"/>
        <v>549</v>
      </c>
      <c r="H11" s="48"/>
      <c r="I11" s="37">
        <f>LOOKUP(H11,Poängberäkning!$B$6:$B$97,Poängberäkning!$C$6:$C$97)</f>
        <v>0</v>
      </c>
      <c r="J11" s="48"/>
      <c r="K11" s="37">
        <f>LOOKUP(J11,Poängberäkning!$B$6:$B$97,Poängberäkning!$C$6:$C$97)</f>
        <v>0</v>
      </c>
      <c r="L11" s="48">
        <v>10</v>
      </c>
      <c r="M11" s="37">
        <f>LOOKUP(L11,Poängberäkning!$B$6:$B$97,Poängberäkning!$C$6:$C$97)</f>
        <v>42</v>
      </c>
      <c r="N11" s="48">
        <v>5</v>
      </c>
      <c r="O11" s="37">
        <f>LOOKUP(N11,Poängberäkning!$B$6:$B$97,Poängberäkning!$C$6:$C$97)</f>
        <v>55</v>
      </c>
      <c r="P11" s="48">
        <v>7</v>
      </c>
      <c r="Q11" s="37">
        <f>LOOKUP(P11,Poängberäkning!$B$6:$B$97,Poängberäkning!$C$6:$C$97)</f>
        <v>48</v>
      </c>
      <c r="R11" s="48">
        <v>8</v>
      </c>
      <c r="S11" s="37">
        <f>LOOKUP(R11,Poängberäkning!$B$6:$B$97,Poängberäkning!$C$6:$C$97)</f>
        <v>46</v>
      </c>
      <c r="T11" s="59">
        <v>5</v>
      </c>
      <c r="U11" s="38">
        <f>LOOKUP(T11,Poängberäkning!$B$6:$B$97,Poängberäkning!$C$6:$C$97)</f>
        <v>55</v>
      </c>
      <c r="V11" s="49">
        <v>3</v>
      </c>
      <c r="W11" s="38">
        <f>LOOKUP(V11,Poängberäkning!$B$6:$B$97,Poängberäkning!$C$6:$C$97)</f>
        <v>70</v>
      </c>
      <c r="X11" s="49">
        <v>5</v>
      </c>
      <c r="Y11" s="38">
        <f>LOOKUP(X11,Poängberäkning!$B$6:$B$97,Poängberäkning!$C$6:$C$97)</f>
        <v>55</v>
      </c>
      <c r="Z11" s="49">
        <v>3</v>
      </c>
      <c r="AA11" s="38">
        <f>LOOKUP(Z11,Poängberäkning!$B$6:$B$97,Poängberäkning!$C$6:$C$97)</f>
        <v>70</v>
      </c>
      <c r="AB11" s="49">
        <v>4</v>
      </c>
      <c r="AC11" s="38">
        <f>LOOKUP(AB11,Poängberäkning!$B$6:$B$97,Poängberäkning!$C$6:$C$97)</f>
        <v>60</v>
      </c>
      <c r="AD11" s="49">
        <v>7</v>
      </c>
      <c r="AE11" s="38">
        <f>LOOKUP(AD11,Poängberäkning!$B$6:$B$97,Poängberäkning!$C$6:$C$97)</f>
        <v>48</v>
      </c>
      <c r="AF11" s="50"/>
      <c r="AG11" s="39">
        <f>LOOKUP(AF11,Poängberäkning!$B$6:$B$97,Poängberäkning!$C$6:$C$97)</f>
        <v>0</v>
      </c>
      <c r="AH11" s="51"/>
      <c r="AI11" s="132">
        <f>LOOKUP(AH11,Poängberäkning!$B$6:$B$97,Poängberäkning!$C$6:$C$97)</f>
        <v>0</v>
      </c>
      <c r="AJ11" s="93"/>
      <c r="AK11" s="61">
        <f>LOOKUP(AJ11,Poängberäkning!$B$6:$B$97,Poängberäkning!$C$6:$C$97)</f>
        <v>0</v>
      </c>
      <c r="AL11" s="93"/>
      <c r="AM11" s="61">
        <f>LOOKUP(AL11,Poängberäkning!$B$6:$B$97,Poängberäkning!$C$6:$C$97)</f>
        <v>0</v>
      </c>
      <c r="AN11" s="93"/>
      <c r="AO11" s="133">
        <f>LOOKUP(AN11,Poängberäkning!$B$6:$B$97,Poängberäkning!$C$6:$C$97)</f>
        <v>0</v>
      </c>
      <c r="AP11" s="93"/>
      <c r="AQ11" s="135">
        <f>LOOKUP(AP11,Poängberäkning!$B$6:$B$97,Poängberäkning!$C$6:$C$97)</f>
        <v>0</v>
      </c>
      <c r="AR11" s="93"/>
      <c r="AS11" s="133">
        <f>LOOKUP(AR11,Poängberäkning!$B$6:$B$97,Poängberäkning!$C$6:$C$97)</f>
        <v>0</v>
      </c>
      <c r="AT11" s="93"/>
      <c r="AU11" s="135">
        <f>LOOKUP(AT11,Poängberäkning!$B$6:$B$97,Poängberäkning!$C$6:$C$97)</f>
        <v>0</v>
      </c>
      <c r="AV11" s="64">
        <f>LARGE(($I11,$K11,$M11,$O11,$Q11,$S11,$U11,$W11,$Y11,$AA11,$AC11,$AE11,$AG11,$AI11,$AK11,$AM11,$AS11,$AU11,$AO11,$AQ11),1)</f>
        <v>70</v>
      </c>
      <c r="AW11" s="62">
        <f>LARGE(($I11,$K11,$M11,$O11,$Q11,$S11,$U11,$W11,$Y11,$AA11,$AC11,$AE11,$AG11,$AI11,$AK11,$AM11,$AS11,$AU11,$AO11,$AQ11),2)</f>
        <v>70</v>
      </c>
      <c r="AX11" s="62">
        <f>LARGE(($I11,$K11,$M11,$O11,$Q11,$S11,$U11,$W11,$Y11,$AA11,$AC11,$AE11,$AG11,$AI11,$AK11,$AM11,$AS11,$AU11,$AO11,$AQ11),3)</f>
        <v>60</v>
      </c>
      <c r="AY11" s="62">
        <f>LARGE(($I11,$K11,$M11,$O11,$Q11,$S11,$U11,$W11,$Y11,$AA11,$AC11,$AE11,$AG11,$AI11,$AK11,$AM11,$AS11,$AU11,$AO11,$AQ11),4)</f>
        <v>55</v>
      </c>
      <c r="AZ11" s="62">
        <f>LARGE(($I11,$K11,$M11,$O11,$Q11,$S11,$U11,$W11,$Y11,$AA11,$AC11,$AE11,$AG11,$AI11,$AK11,$AM11,$AS11,$AU11,$AO11,$AQ11),5)</f>
        <v>55</v>
      </c>
      <c r="BA11" s="62">
        <f>LARGE(($I11,$K11,$M11,$O11,$Q11,$S11,$U11,$W11,$Y11,$AA11,$AC11,$AE11,$AG11,$AI11,$AK11,$AM11,$AS11,$AU11,$AO11,$AQ11),6)</f>
        <v>55</v>
      </c>
      <c r="BB11" s="62">
        <f>LARGE(($I11,$K11,$M11,$O11,$Q11,$S11,$U11,$W11,$Y11,$AA11,$AC11,$AE11,$AG11,$AI11,$AK11,$AM11,$AS11,$AU11,$AO11,$AQ11),7)</f>
        <v>48</v>
      </c>
      <c r="BC11" s="62">
        <f>LARGE(($I11,$K11,$M11,$O11,$Q11,$S11,$U11,$W11,$Y11,$AA11,$AC11,$AE11,$AG11,$AI11,$AK11,$AM11,$AS11,$AU11,$AO11,$AQ11),8)</f>
        <v>48</v>
      </c>
      <c r="BD11" s="62">
        <f>LARGE(($I11,$K11,$M11,$O11,$Q11,$S11,$U11,$W11,$Y11,$AA11,$AC11,$AE11,$AG11,$AI11,$AK11,$AM11,$AS11,$AU11,$AO11,$AQ11),9)</f>
        <v>46</v>
      </c>
    </row>
    <row r="12" spans="1:56" ht="16.5" thickBot="1">
      <c r="A12" s="131">
        <f t="shared" si="3"/>
        <v>8</v>
      </c>
      <c r="B12" s="36">
        <v>1997</v>
      </c>
      <c r="C12" s="70" t="s">
        <v>90</v>
      </c>
      <c r="D12" s="71" t="s">
        <v>91</v>
      </c>
      <c r="E12" s="47">
        <f t="shared" si="0"/>
        <v>495</v>
      </c>
      <c r="F12" s="44">
        <f t="shared" si="1"/>
        <v>495</v>
      </c>
      <c r="G12" s="35">
        <f t="shared" si="2"/>
        <v>495</v>
      </c>
      <c r="H12" s="48">
        <v>4</v>
      </c>
      <c r="I12" s="37">
        <f>LOOKUP(H12,Poängberäkning!$B$6:$B$97,Poängberäkning!$C$6:$C$97)</f>
        <v>60</v>
      </c>
      <c r="J12" s="48"/>
      <c r="K12" s="37">
        <f>LOOKUP(J12,Poängberäkning!$B$6:$B$97,Poängberäkning!$C$6:$C$97)</f>
        <v>0</v>
      </c>
      <c r="L12" s="48">
        <v>3</v>
      </c>
      <c r="M12" s="37">
        <f>LOOKUP(L12,Poängberäkning!$B$6:$B$97,Poängberäkning!$C$6:$C$97)</f>
        <v>70</v>
      </c>
      <c r="N12" s="48">
        <v>3</v>
      </c>
      <c r="O12" s="37">
        <f>LOOKUP(N12,Poängberäkning!$B$6:$B$97,Poängberäkning!$C$6:$C$97)</f>
        <v>70</v>
      </c>
      <c r="P12" s="48"/>
      <c r="Q12" s="37">
        <f>LOOKUP(P12,Poängberäkning!$B$6:$B$97,Poängberäkning!$C$6:$C$97)</f>
        <v>0</v>
      </c>
      <c r="R12" s="48"/>
      <c r="S12" s="37">
        <f>LOOKUP(R12,Poängberäkning!$B$6:$B$97,Poängberäkning!$C$6:$C$97)</f>
        <v>0</v>
      </c>
      <c r="T12" s="59">
        <v>4</v>
      </c>
      <c r="U12" s="38">
        <f>LOOKUP(T12,Poängberäkning!$B$6:$B$97,Poängberäkning!$C$6:$C$97)</f>
        <v>60</v>
      </c>
      <c r="V12" s="49"/>
      <c r="W12" s="38">
        <f>LOOKUP(V12,Poängberäkning!$B$6:$B$97,Poängberäkning!$C$6:$C$97)</f>
        <v>0</v>
      </c>
      <c r="X12" s="49"/>
      <c r="Y12" s="38">
        <f>LOOKUP(X12,Poängberäkning!$B$6:$B$97,Poängberäkning!$C$6:$C$97)</f>
        <v>0</v>
      </c>
      <c r="Z12" s="49"/>
      <c r="AA12" s="38">
        <f>LOOKUP(Z12,Poängberäkning!$B$6:$B$97,Poängberäkning!$C$6:$C$97)</f>
        <v>0</v>
      </c>
      <c r="AB12" s="49"/>
      <c r="AC12" s="38">
        <f>LOOKUP(AB12,Poängberäkning!$B$6:$B$97,Poängberäkning!$C$6:$C$97)</f>
        <v>0</v>
      </c>
      <c r="AD12" s="49"/>
      <c r="AE12" s="38">
        <f>LOOKUP(AD12,Poängberäkning!$B$6:$B$97,Poängberäkning!$C$6:$C$97)</f>
        <v>0</v>
      </c>
      <c r="AF12" s="50"/>
      <c r="AG12" s="39">
        <f>LOOKUP(AF12,Poängberäkning!$B$6:$B$97,Poängberäkning!$C$6:$C$97)</f>
        <v>0</v>
      </c>
      <c r="AH12" s="50">
        <v>3</v>
      </c>
      <c r="AI12" s="132">
        <f>LOOKUP(AH12,Poängberäkning!$B$6:$B$97,Poängberäkning!$C$6:$C$97)</f>
        <v>70</v>
      </c>
      <c r="AJ12" s="93"/>
      <c r="AK12" s="61">
        <f>LOOKUP(AJ12,Poängberäkning!$B$6:$B$97,Poängberäkning!$C$6:$C$97)</f>
        <v>0</v>
      </c>
      <c r="AL12" s="93"/>
      <c r="AM12" s="61">
        <f>LOOKUP(AL12,Poängberäkning!$B$6:$B$97,Poängberäkning!$C$6:$C$97)</f>
        <v>0</v>
      </c>
      <c r="AN12" s="93"/>
      <c r="AO12" s="133">
        <f>LOOKUP(AN12,Poängberäkning!$B$6:$B$97,Poängberäkning!$C$6:$C$97)</f>
        <v>0</v>
      </c>
      <c r="AP12" s="93">
        <v>5</v>
      </c>
      <c r="AQ12" s="135">
        <f>LOOKUP(AP12,Poängberäkning!$B$6:$B$97,Poängberäkning!$C$6:$C$97)</f>
        <v>55</v>
      </c>
      <c r="AR12" s="93">
        <v>5</v>
      </c>
      <c r="AS12" s="133">
        <f>LOOKUP(AR12,Poängberäkning!$B$6:$B$97,Poängberäkning!$C$6:$C$97)</f>
        <v>55</v>
      </c>
      <c r="AT12" s="93">
        <v>5</v>
      </c>
      <c r="AU12" s="135">
        <f>LOOKUP(AT12,Poängberäkning!$B$6:$B$97,Poängberäkning!$C$6:$C$97)</f>
        <v>55</v>
      </c>
      <c r="AV12" s="64">
        <f>LARGE(($I12,$K12,$M12,$O12,$Q12,$S12,$U12,$W12,$Y12,$AA12,$AC12,$AE12,$AG12,$AI12,$AK12,$AM12,$AS12,$AU12,$AO12,$AQ12),1)</f>
        <v>70</v>
      </c>
      <c r="AW12" s="62">
        <f>LARGE(($I12,$K12,$M12,$O12,$Q12,$S12,$U12,$W12,$Y12,$AA12,$AC12,$AE12,$AG12,$AI12,$AK12,$AM12,$AS12,$AU12,$AO12,$AQ12),2)</f>
        <v>70</v>
      </c>
      <c r="AX12" s="62">
        <f>LARGE(($I12,$K12,$M12,$O12,$Q12,$S12,$U12,$W12,$Y12,$AA12,$AC12,$AE12,$AG12,$AI12,$AK12,$AM12,$AS12,$AU12,$AO12,$AQ12),3)</f>
        <v>70</v>
      </c>
      <c r="AY12" s="62">
        <f>LARGE(($I12,$K12,$M12,$O12,$Q12,$S12,$U12,$W12,$Y12,$AA12,$AC12,$AE12,$AG12,$AI12,$AK12,$AM12,$AS12,$AU12,$AO12,$AQ12),4)</f>
        <v>60</v>
      </c>
      <c r="AZ12" s="62">
        <f>LARGE(($I12,$K12,$M12,$O12,$Q12,$S12,$U12,$W12,$Y12,$AA12,$AC12,$AE12,$AG12,$AI12,$AK12,$AM12,$AS12,$AU12,$AO12,$AQ12),5)</f>
        <v>60</v>
      </c>
      <c r="BA12" s="62">
        <f>LARGE(($I12,$K12,$M12,$O12,$Q12,$S12,$U12,$W12,$Y12,$AA12,$AC12,$AE12,$AG12,$AI12,$AK12,$AM12,$AS12,$AU12,$AO12,$AQ12),6)</f>
        <v>55</v>
      </c>
      <c r="BB12" s="62">
        <f>LARGE(($I12,$K12,$M12,$O12,$Q12,$S12,$U12,$W12,$Y12,$AA12,$AC12,$AE12,$AG12,$AI12,$AK12,$AM12,$AS12,$AU12,$AO12,$AQ12),7)</f>
        <v>55</v>
      </c>
      <c r="BC12" s="62">
        <f>LARGE(($I12,$K12,$M12,$O12,$Q12,$S12,$U12,$W12,$Y12,$AA12,$AC12,$AE12,$AG12,$AI12,$AK12,$AM12,$AS12,$AU12,$AO12,$AQ12),8)</f>
        <v>55</v>
      </c>
      <c r="BD12" s="62">
        <f>LARGE(($I12,$K12,$M12,$O12,$Q12,$S12,$U12,$W12,$Y12,$AA12,$AC12,$AE12,$AG12,$AI12,$AK12,$AM12,$AS12,$AU12,$AO12,$AQ12),9)</f>
        <v>0</v>
      </c>
    </row>
    <row r="13" spans="1:56" ht="16.5" thickBot="1">
      <c r="A13" s="131">
        <v>9</v>
      </c>
      <c r="B13" s="36">
        <v>1997</v>
      </c>
      <c r="C13" s="70" t="s">
        <v>96</v>
      </c>
      <c r="D13" s="71" t="s">
        <v>97</v>
      </c>
      <c r="E13" s="47">
        <f t="shared" si="0"/>
        <v>430</v>
      </c>
      <c r="F13" s="44">
        <f t="shared" si="1"/>
        <v>384</v>
      </c>
      <c r="G13" s="35">
        <f t="shared" si="2"/>
        <v>602</v>
      </c>
      <c r="H13" s="48">
        <v>7</v>
      </c>
      <c r="I13" s="37">
        <f>LOOKUP(H13,Poängberäkning!$B$6:$B$97,Poängberäkning!$C$6:$C$97)</f>
        <v>48</v>
      </c>
      <c r="J13" s="48">
        <v>8</v>
      </c>
      <c r="K13" s="37">
        <f>LOOKUP(J13,Poängberäkning!$B$6:$B$97,Poängberäkning!$C$6:$C$97)</f>
        <v>46</v>
      </c>
      <c r="L13" s="48">
        <v>9</v>
      </c>
      <c r="M13" s="37">
        <f>LOOKUP(L13,Poängberäkning!$B$6:$B$97,Poängberäkning!$C$6:$C$97)</f>
        <v>44</v>
      </c>
      <c r="N13" s="48"/>
      <c r="O13" s="37">
        <f>LOOKUP(N13,Poängberäkning!$B$6:$B$97,Poängberäkning!$C$6:$C$97)</f>
        <v>0</v>
      </c>
      <c r="P13" s="48">
        <v>6</v>
      </c>
      <c r="Q13" s="37">
        <f>LOOKUP(P13,Poängberäkning!$B$6:$B$97,Poängberäkning!$C$6:$C$97)</f>
        <v>50</v>
      </c>
      <c r="R13" s="48">
        <v>7</v>
      </c>
      <c r="S13" s="37">
        <f>LOOKUP(R13,Poängberäkning!$B$6:$B$97,Poängberäkning!$C$6:$C$97)</f>
        <v>48</v>
      </c>
      <c r="T13" s="59"/>
      <c r="U13" s="38">
        <f>LOOKUP(T13,Poängberäkning!$B$6:$B$97,Poängberäkning!$C$6:$C$97)</f>
        <v>0</v>
      </c>
      <c r="V13" s="49"/>
      <c r="W13" s="38">
        <f>LOOKUP(V13,Poängberäkning!$B$6:$B$97,Poängberäkning!$C$6:$C$97)</f>
        <v>0</v>
      </c>
      <c r="X13" s="49"/>
      <c r="Y13" s="38">
        <f>LOOKUP(X13,Poängberäkning!$B$6:$B$97,Poängberäkning!$C$6:$C$97)</f>
        <v>0</v>
      </c>
      <c r="Z13" s="49"/>
      <c r="AA13" s="38">
        <f>LOOKUP(Z13,Poängberäkning!$B$6:$B$97,Poängberäkning!$C$6:$C$97)</f>
        <v>0</v>
      </c>
      <c r="AB13" s="49">
        <v>10</v>
      </c>
      <c r="AC13" s="38">
        <f>LOOKUP(AB13,Poängberäkning!$B$6:$B$97,Poängberäkning!$C$6:$C$97)</f>
        <v>42</v>
      </c>
      <c r="AD13" s="49">
        <v>11</v>
      </c>
      <c r="AE13" s="38">
        <f>LOOKUP(AD13,Poängberäkning!$B$6:$B$97,Poängberäkning!$C$6:$C$97)</f>
        <v>40</v>
      </c>
      <c r="AF13" s="50">
        <v>7</v>
      </c>
      <c r="AG13" s="39">
        <f>LOOKUP(AF13,Poängberäkning!$B$6:$B$97,Poängberäkning!$C$6:$C$97)</f>
        <v>48</v>
      </c>
      <c r="AH13" s="51">
        <v>7</v>
      </c>
      <c r="AI13" s="132">
        <f>LOOKUP(AH13,Poängberäkning!$B$6:$B$97,Poängberäkning!$C$6:$C$97)</f>
        <v>48</v>
      </c>
      <c r="AJ13" s="93"/>
      <c r="AK13" s="61">
        <f>LOOKUP(AJ13,Poängberäkning!$B$6:$B$97,Poängberäkning!$C$6:$C$97)</f>
        <v>0</v>
      </c>
      <c r="AL13" s="93"/>
      <c r="AM13" s="61">
        <f>LOOKUP(AL13,Poängberäkning!$B$6:$B$97,Poängberäkning!$C$6:$C$97)</f>
        <v>0</v>
      </c>
      <c r="AN13" s="93">
        <v>7</v>
      </c>
      <c r="AO13" s="133">
        <f>LOOKUP(AN13,Poängberäkning!$B$6:$B$97,Poängberäkning!$C$6:$C$97)</f>
        <v>48</v>
      </c>
      <c r="AP13" s="93">
        <v>8</v>
      </c>
      <c r="AQ13" s="135">
        <f>LOOKUP(AP13,Poängberäkning!$B$6:$B$97,Poängberäkning!$C$6:$C$97)</f>
        <v>46</v>
      </c>
      <c r="AR13" s="93">
        <v>7</v>
      </c>
      <c r="AS13" s="133">
        <f>LOOKUP(AR13,Poängberäkning!$B$6:$B$97,Poängberäkning!$C$6:$C$97)</f>
        <v>48</v>
      </c>
      <c r="AT13" s="93">
        <v>8</v>
      </c>
      <c r="AU13" s="135">
        <f>LOOKUP(AT13,Poängberäkning!$B$6:$B$97,Poängberäkning!$C$6:$C$97)</f>
        <v>46</v>
      </c>
      <c r="AV13" s="64">
        <f>LARGE(($I13,$K13,$M13,$O13,$Q13,$S13,$U13,$W13,$Y13,$AA13,$AC13,$AE13,$AG13,$AI13,$AK13,$AM13,$AS13,$AU13,$AO13,$AQ13),1)</f>
        <v>50</v>
      </c>
      <c r="AW13" s="62">
        <f>LARGE(($I13,$K13,$M13,$O13,$Q13,$S13,$U13,$W13,$Y13,$AA13,$AC13,$AE13,$AG13,$AI13,$AK13,$AM13,$AS13,$AU13,$AO13,$AQ13),2)</f>
        <v>48</v>
      </c>
      <c r="AX13" s="62">
        <f>LARGE(($I13,$K13,$M13,$O13,$Q13,$S13,$U13,$W13,$Y13,$AA13,$AC13,$AE13,$AG13,$AI13,$AK13,$AM13,$AS13,$AU13,$AO13,$AQ13),3)</f>
        <v>48</v>
      </c>
      <c r="AY13" s="62">
        <f>LARGE(($I13,$K13,$M13,$O13,$Q13,$S13,$U13,$W13,$Y13,$AA13,$AC13,$AE13,$AG13,$AI13,$AK13,$AM13,$AS13,$AU13,$AO13,$AQ13),4)</f>
        <v>48</v>
      </c>
      <c r="AZ13" s="62">
        <f>LARGE(($I13,$K13,$M13,$O13,$Q13,$S13,$U13,$W13,$Y13,$AA13,$AC13,$AE13,$AG13,$AI13,$AK13,$AM13,$AS13,$AU13,$AO13,$AQ13),5)</f>
        <v>48</v>
      </c>
      <c r="BA13" s="62">
        <f>LARGE(($I13,$K13,$M13,$O13,$Q13,$S13,$U13,$W13,$Y13,$AA13,$AC13,$AE13,$AG13,$AI13,$AK13,$AM13,$AS13,$AU13,$AO13,$AQ13),6)</f>
        <v>48</v>
      </c>
      <c r="BB13" s="62">
        <f>LARGE(($I13,$K13,$M13,$O13,$Q13,$S13,$U13,$W13,$Y13,$AA13,$AC13,$AE13,$AG13,$AI13,$AK13,$AM13,$AS13,$AU13,$AO13,$AQ13),7)</f>
        <v>48</v>
      </c>
      <c r="BC13" s="62">
        <f>LARGE(($I13,$K13,$M13,$O13,$Q13,$S13,$U13,$W13,$Y13,$AA13,$AC13,$AE13,$AG13,$AI13,$AK13,$AM13,$AS13,$AU13,$AO13,$AQ13),8)</f>
        <v>46</v>
      </c>
      <c r="BD13" s="62">
        <f>LARGE(($I13,$K13,$M13,$O13,$Q13,$S13,$U13,$W13,$Y13,$AA13,$AC13,$AE13,$AG13,$AI13,$AK13,$AM13,$AS13,$AU13,$AO13,$AQ13),9)</f>
        <v>46</v>
      </c>
    </row>
    <row r="14" spans="1:56" ht="16.5" thickBot="1">
      <c r="A14" s="131">
        <v>10</v>
      </c>
      <c r="B14" s="36">
        <v>1997</v>
      </c>
      <c r="C14" s="105" t="s">
        <v>103</v>
      </c>
      <c r="D14" s="71" t="s">
        <v>104</v>
      </c>
      <c r="E14" s="47">
        <f t="shared" si="0"/>
        <v>428</v>
      </c>
      <c r="F14" s="44">
        <f t="shared" si="1"/>
        <v>384</v>
      </c>
      <c r="G14" s="35">
        <f t="shared" si="2"/>
        <v>766</v>
      </c>
      <c r="H14" s="48"/>
      <c r="I14" s="37">
        <f>LOOKUP(H14,Poängberäkning!$B$6:$B$97,Poängberäkning!$C$6:$C$97)</f>
        <v>0</v>
      </c>
      <c r="J14" s="48">
        <v>11</v>
      </c>
      <c r="K14" s="37">
        <f>LOOKUP(J14,Poängberäkning!$B$6:$B$97,Poängberäkning!$C$6:$C$97)</f>
        <v>40</v>
      </c>
      <c r="L14" s="48">
        <v>13</v>
      </c>
      <c r="M14" s="37">
        <f>LOOKUP(L14,Poängberäkning!$B$6:$B$97,Poängberäkning!$C$6:$C$97)</f>
        <v>38</v>
      </c>
      <c r="N14" s="48">
        <v>11</v>
      </c>
      <c r="O14" s="37">
        <f>LOOKUP(N14,Poängberäkning!$B$6:$B$97,Poängberäkning!$C$6:$C$97)</f>
        <v>40</v>
      </c>
      <c r="P14" s="48">
        <v>9</v>
      </c>
      <c r="Q14" s="37">
        <f>LOOKUP(P14,Poängberäkning!$B$6:$B$97,Poängberäkning!$C$6:$C$97)</f>
        <v>44</v>
      </c>
      <c r="R14" s="48">
        <v>9</v>
      </c>
      <c r="S14" s="37">
        <f>LOOKUP(R14,Poängberäkning!$B$6:$B$97,Poängberäkning!$C$6:$C$97)</f>
        <v>44</v>
      </c>
      <c r="T14" s="59">
        <v>6</v>
      </c>
      <c r="U14" s="38">
        <f>LOOKUP(T14,Poängberäkning!$B$6:$B$97,Poängberäkning!$C$6:$C$97)</f>
        <v>50</v>
      </c>
      <c r="V14" s="49">
        <v>6</v>
      </c>
      <c r="W14" s="38">
        <f>LOOKUP(V14,Poängberäkning!$B$6:$B$97,Poängberäkning!$C$6:$C$97)</f>
        <v>50</v>
      </c>
      <c r="X14" s="49">
        <v>7</v>
      </c>
      <c r="Y14" s="38">
        <f>LOOKUP(X14,Poängberäkning!$B$6:$B$97,Poängberäkning!$C$6:$C$97)</f>
        <v>48</v>
      </c>
      <c r="Z14" s="49">
        <v>7</v>
      </c>
      <c r="AA14" s="38">
        <f>LOOKUP(Z14,Poängberäkning!$B$6:$B$97,Poängberäkning!$C$6:$C$97)</f>
        <v>48</v>
      </c>
      <c r="AB14" s="49">
        <v>8</v>
      </c>
      <c r="AC14" s="38">
        <f>LOOKUP(AB14,Poängberäkning!$B$6:$B$97,Poängberäkning!$C$6:$C$97)</f>
        <v>46</v>
      </c>
      <c r="AD14" s="49">
        <v>9</v>
      </c>
      <c r="AE14" s="38">
        <f>LOOKUP(AD14,Poängberäkning!$B$6:$B$97,Poängberäkning!$C$6:$C$97)</f>
        <v>44</v>
      </c>
      <c r="AF14" s="50">
        <v>6</v>
      </c>
      <c r="AG14" s="39">
        <f>LOOKUP(AF14,Poängberäkning!$B$6:$B$97,Poängberäkning!$C$6:$C$97)</f>
        <v>50</v>
      </c>
      <c r="AH14" s="51">
        <v>8</v>
      </c>
      <c r="AI14" s="132">
        <f>LOOKUP(AH14,Poängberäkning!$B$6:$B$97,Poängberäkning!$C$6:$C$97)</f>
        <v>46</v>
      </c>
      <c r="AJ14" s="93"/>
      <c r="AK14" s="61">
        <f>LOOKUP(AJ14,Poängberäkning!$B$6:$B$97,Poängberäkning!$C$6:$C$97)</f>
        <v>0</v>
      </c>
      <c r="AL14" s="93"/>
      <c r="AM14" s="61">
        <f>LOOKUP(AL14,Poängberäkning!$B$6:$B$97,Poängberäkning!$C$6:$C$97)</f>
        <v>0</v>
      </c>
      <c r="AN14" s="93">
        <v>8</v>
      </c>
      <c r="AO14" s="133">
        <f>LOOKUP(AN14,Poängberäkning!$B$6:$B$97,Poängberäkning!$C$6:$C$97)</f>
        <v>46</v>
      </c>
      <c r="AP14" s="93">
        <v>9</v>
      </c>
      <c r="AQ14" s="135">
        <f>LOOKUP(AP14,Poängberäkning!$B$6:$B$97,Poängberäkning!$C$6:$C$97)</f>
        <v>44</v>
      </c>
      <c r="AR14" s="93">
        <v>9</v>
      </c>
      <c r="AS14" s="133">
        <f>LOOKUP(AR14,Poängberäkning!$B$6:$B$97,Poängberäkning!$C$6:$C$97)</f>
        <v>44</v>
      </c>
      <c r="AT14" s="93">
        <v>9</v>
      </c>
      <c r="AU14" s="135">
        <f>LOOKUP(AT14,Poängberäkning!$B$6:$B$97,Poängberäkning!$C$6:$C$97)</f>
        <v>44</v>
      </c>
      <c r="AV14" s="64">
        <f>LARGE(($I14,$K14,$M14,$O14,$Q14,$S14,$U14,$W14,$Y14,$AA14,$AC14,$AE14,$AG14,$AI14,$AK14,$AM14,$AS14,$AU14,$AO14,$AQ14),1)</f>
        <v>50</v>
      </c>
      <c r="AW14" s="62">
        <f>LARGE(($I14,$K14,$M14,$O14,$Q14,$S14,$U14,$W14,$Y14,$AA14,$AC14,$AE14,$AG14,$AI14,$AK14,$AM14,$AS14,$AU14,$AO14,$AQ14),2)</f>
        <v>50</v>
      </c>
      <c r="AX14" s="62">
        <f>LARGE(($I14,$K14,$M14,$O14,$Q14,$S14,$U14,$W14,$Y14,$AA14,$AC14,$AE14,$AG14,$AI14,$AK14,$AM14,$AS14,$AU14,$AO14,$AQ14),3)</f>
        <v>50</v>
      </c>
      <c r="AY14" s="62">
        <f>LARGE(($I14,$K14,$M14,$O14,$Q14,$S14,$U14,$W14,$Y14,$AA14,$AC14,$AE14,$AG14,$AI14,$AK14,$AM14,$AS14,$AU14,$AO14,$AQ14),4)</f>
        <v>48</v>
      </c>
      <c r="AZ14" s="62">
        <f>LARGE(($I14,$K14,$M14,$O14,$Q14,$S14,$U14,$W14,$Y14,$AA14,$AC14,$AE14,$AG14,$AI14,$AK14,$AM14,$AS14,$AU14,$AO14,$AQ14),5)</f>
        <v>48</v>
      </c>
      <c r="BA14" s="62">
        <f>LARGE(($I14,$K14,$M14,$O14,$Q14,$S14,$U14,$W14,$Y14,$AA14,$AC14,$AE14,$AG14,$AI14,$AK14,$AM14,$AS14,$AU14,$AO14,$AQ14),6)</f>
        <v>46</v>
      </c>
      <c r="BB14" s="62">
        <f>LARGE(($I14,$K14,$M14,$O14,$Q14,$S14,$U14,$W14,$Y14,$AA14,$AC14,$AE14,$AG14,$AI14,$AK14,$AM14,$AS14,$AU14,$AO14,$AQ14),7)</f>
        <v>46</v>
      </c>
      <c r="BC14" s="62">
        <f>LARGE(($I14,$K14,$M14,$O14,$Q14,$S14,$U14,$W14,$Y14,$AA14,$AC14,$AE14,$AG14,$AI14,$AK14,$AM14,$AS14,$AU14,$AO14,$AQ14),8)</f>
        <v>46</v>
      </c>
      <c r="BD14" s="62">
        <f>LARGE(($I14,$K14,$M14,$O14,$Q14,$S14,$U14,$W14,$Y14,$AA14,$AC14,$AE14,$AG14,$AI14,$AK14,$AM14,$AS14,$AU14,$AO14,$AQ14),9)</f>
        <v>44</v>
      </c>
    </row>
    <row r="15" spans="1:56" ht="16.5" thickBot="1">
      <c r="A15" s="131">
        <f t="shared" si="3"/>
        <v>11</v>
      </c>
      <c r="B15" s="36">
        <v>1997</v>
      </c>
      <c r="C15" s="70" t="s">
        <v>93</v>
      </c>
      <c r="D15" s="71" t="s">
        <v>94</v>
      </c>
      <c r="E15" s="47">
        <f t="shared" si="0"/>
        <v>386</v>
      </c>
      <c r="F15" s="44">
        <f t="shared" si="1"/>
        <v>386</v>
      </c>
      <c r="G15" s="35">
        <f t="shared" si="2"/>
        <v>386</v>
      </c>
      <c r="H15" s="48">
        <v>6</v>
      </c>
      <c r="I15" s="37">
        <f>LOOKUP(H15,Poängberäkning!$B$6:$B$97,Poängberäkning!$C$6:$C$97)</f>
        <v>50</v>
      </c>
      <c r="J15" s="48">
        <v>7</v>
      </c>
      <c r="K15" s="37">
        <f>LOOKUP(J15,Poängberäkning!$B$6:$B$97,Poängberäkning!$C$6:$C$97)</f>
        <v>48</v>
      </c>
      <c r="L15" s="48">
        <v>8</v>
      </c>
      <c r="M15" s="37">
        <f>LOOKUP(L15,Poängberäkning!$B$6:$B$97,Poängberäkning!$C$6:$C$97)</f>
        <v>46</v>
      </c>
      <c r="N15" s="48">
        <v>6</v>
      </c>
      <c r="O15" s="37">
        <f>LOOKUP(N15,Poängberäkning!$B$6:$B$97,Poängberäkning!$C$6:$C$97)</f>
        <v>50</v>
      </c>
      <c r="P15" s="48"/>
      <c r="Q15" s="37">
        <f>LOOKUP(P15,Poängberäkning!$B$6:$B$97,Poängberäkning!$C$6:$C$97)</f>
        <v>0</v>
      </c>
      <c r="R15" s="48"/>
      <c r="S15" s="37">
        <f>LOOKUP(R15,Poängberäkning!$B$6:$B$97,Poängberäkning!$C$6:$C$97)</f>
        <v>0</v>
      </c>
      <c r="T15" s="59"/>
      <c r="U15" s="38">
        <f>LOOKUP(T15,Poängberäkning!$B$6:$B$97,Poängberäkning!$C$6:$C$97)</f>
        <v>0</v>
      </c>
      <c r="V15" s="49"/>
      <c r="W15" s="38">
        <f>LOOKUP(V15,Poängberäkning!$B$6:$B$97,Poängberäkning!$C$6:$C$97)</f>
        <v>0</v>
      </c>
      <c r="X15" s="49"/>
      <c r="Y15" s="38">
        <f>LOOKUP(X15,Poängberäkning!$B$6:$B$97,Poängberäkning!$C$6:$C$97)</f>
        <v>0</v>
      </c>
      <c r="Z15" s="49"/>
      <c r="AA15" s="38">
        <f>LOOKUP(Z15,Poängberäkning!$B$6:$B$97,Poängberäkning!$C$6:$C$97)</f>
        <v>0</v>
      </c>
      <c r="AB15" s="49">
        <v>7</v>
      </c>
      <c r="AC15" s="38">
        <f>LOOKUP(AB15,Poängberäkning!$B$6:$B$97,Poängberäkning!$C$6:$C$97)</f>
        <v>48</v>
      </c>
      <c r="AD15" s="49">
        <v>8</v>
      </c>
      <c r="AE15" s="38">
        <f>LOOKUP(AD15,Poängberäkning!$B$6:$B$97,Poängberäkning!$C$6:$C$97)</f>
        <v>46</v>
      </c>
      <c r="AF15" s="50"/>
      <c r="AG15" s="39">
        <f>LOOKUP(AF15,Poängberäkning!$B$6:$B$97,Poängberäkning!$C$6:$C$97)</f>
        <v>0</v>
      </c>
      <c r="AH15" s="51"/>
      <c r="AI15" s="132">
        <f>LOOKUP(AH15,Poängberäkning!$B$6:$B$97,Poängberäkning!$C$6:$C$97)</f>
        <v>0</v>
      </c>
      <c r="AJ15" s="93"/>
      <c r="AK15" s="61">
        <f>LOOKUP(AJ15,Poängberäkning!$B$6:$B$97,Poängberäkning!$C$6:$C$97)</f>
        <v>0</v>
      </c>
      <c r="AL15" s="93"/>
      <c r="AM15" s="61">
        <f>LOOKUP(AL15,Poängberäkning!$B$6:$B$97,Poängberäkning!$C$6:$C$97)</f>
        <v>0</v>
      </c>
      <c r="AN15" s="93">
        <v>6</v>
      </c>
      <c r="AO15" s="133">
        <f>LOOKUP(AN15,Poängberäkning!$B$6:$B$97,Poängberäkning!$C$6:$C$97)</f>
        <v>50</v>
      </c>
      <c r="AP15" s="93">
        <v>7</v>
      </c>
      <c r="AQ15" s="135">
        <f>LOOKUP(AP15,Poängberäkning!$B$6:$B$97,Poängberäkning!$C$6:$C$97)</f>
        <v>48</v>
      </c>
      <c r="AR15" s="93"/>
      <c r="AS15" s="133">
        <f>LOOKUP(AR15,Poängberäkning!$B$6:$B$97,Poängberäkning!$C$6:$C$97)</f>
        <v>0</v>
      </c>
      <c r="AT15" s="93"/>
      <c r="AU15" s="135">
        <f>LOOKUP(AT15,Poängberäkning!$B$6:$B$97,Poängberäkning!$C$6:$C$97)</f>
        <v>0</v>
      </c>
      <c r="AV15" s="64">
        <f>LARGE(($I15,$K15,$M15,$O15,$Q15,$S15,$U15,$W15,$Y15,$AA15,$AC15,$AE15,$AG15,$AI15,$AK15,$AM15,$AS15,$AU15,$AO15,$AQ15),1)</f>
        <v>50</v>
      </c>
      <c r="AW15" s="62">
        <f>LARGE(($I15,$K15,$M15,$O15,$Q15,$S15,$U15,$W15,$Y15,$AA15,$AC15,$AE15,$AG15,$AI15,$AK15,$AM15,$AS15,$AU15,$AO15,$AQ15),2)</f>
        <v>50</v>
      </c>
      <c r="AX15" s="62">
        <f>LARGE(($I15,$K15,$M15,$O15,$Q15,$S15,$U15,$W15,$Y15,$AA15,$AC15,$AE15,$AG15,$AI15,$AK15,$AM15,$AS15,$AU15,$AO15,$AQ15),3)</f>
        <v>50</v>
      </c>
      <c r="AY15" s="62">
        <f>LARGE(($I15,$K15,$M15,$O15,$Q15,$S15,$U15,$W15,$Y15,$AA15,$AC15,$AE15,$AG15,$AI15,$AK15,$AM15,$AS15,$AU15,$AO15,$AQ15),4)</f>
        <v>48</v>
      </c>
      <c r="AZ15" s="62">
        <f>LARGE(($I15,$K15,$M15,$O15,$Q15,$S15,$U15,$W15,$Y15,$AA15,$AC15,$AE15,$AG15,$AI15,$AK15,$AM15,$AS15,$AU15,$AO15,$AQ15),5)</f>
        <v>48</v>
      </c>
      <c r="BA15" s="62">
        <f>LARGE(($I15,$K15,$M15,$O15,$Q15,$S15,$U15,$W15,$Y15,$AA15,$AC15,$AE15,$AG15,$AI15,$AK15,$AM15,$AS15,$AU15,$AO15,$AQ15),6)</f>
        <v>48</v>
      </c>
      <c r="BB15" s="62">
        <f>LARGE(($I15,$K15,$M15,$O15,$Q15,$S15,$U15,$W15,$Y15,$AA15,$AC15,$AE15,$AG15,$AI15,$AK15,$AM15,$AS15,$AU15,$AO15,$AQ15),7)</f>
        <v>46</v>
      </c>
      <c r="BC15" s="62">
        <f>LARGE(($I15,$K15,$M15,$O15,$Q15,$S15,$U15,$W15,$Y15,$AA15,$AC15,$AE15,$AG15,$AI15,$AK15,$AM15,$AS15,$AU15,$AO15,$AQ15),8)</f>
        <v>46</v>
      </c>
      <c r="BD15" s="62">
        <f>LARGE(($I15,$K15,$M15,$O15,$Q15,$S15,$U15,$W15,$Y15,$AA15,$AC15,$AE15,$AG15,$AI15,$AK15,$AM15,$AS15,$AU15,$AO15,$AQ15),9)</f>
        <v>0</v>
      </c>
    </row>
    <row r="16" spans="1:56" ht="16.5" thickBot="1">
      <c r="A16" s="131">
        <f t="shared" si="3"/>
        <v>12</v>
      </c>
      <c r="B16" s="36">
        <v>1997</v>
      </c>
      <c r="C16" s="70" t="s">
        <v>98</v>
      </c>
      <c r="D16" s="71" t="s">
        <v>97</v>
      </c>
      <c r="E16" s="47">
        <f t="shared" si="0"/>
        <v>356</v>
      </c>
      <c r="F16" s="44">
        <f t="shared" si="1"/>
        <v>356</v>
      </c>
      <c r="G16" s="35">
        <f t="shared" si="2"/>
        <v>356</v>
      </c>
      <c r="H16" s="48">
        <v>8</v>
      </c>
      <c r="I16" s="37">
        <f>LOOKUP(H16,Poängberäkning!$B$6:$B$97,Poängberäkning!$C$6:$C$97)</f>
        <v>46</v>
      </c>
      <c r="J16" s="48">
        <v>10</v>
      </c>
      <c r="K16" s="37">
        <f>LOOKUP(J16,Poängberäkning!$B$6:$B$97,Poängberäkning!$C$6:$C$97)</f>
        <v>42</v>
      </c>
      <c r="L16" s="48">
        <v>11</v>
      </c>
      <c r="M16" s="37">
        <f>LOOKUP(L16,Poängberäkning!$B$6:$B$97,Poängberäkning!$C$6:$C$97)</f>
        <v>40</v>
      </c>
      <c r="N16" s="48">
        <v>7</v>
      </c>
      <c r="O16" s="37">
        <f>LOOKUP(N16,Poängberäkning!$B$6:$B$97,Poängberäkning!$C$6:$C$97)</f>
        <v>48</v>
      </c>
      <c r="P16" s="48"/>
      <c r="Q16" s="37">
        <f>LOOKUP(P16,Poängberäkning!$B$6:$B$97,Poängberäkning!$C$6:$C$97)</f>
        <v>0</v>
      </c>
      <c r="R16" s="48"/>
      <c r="S16" s="37">
        <f>LOOKUP(R16,Poängberäkning!$B$6:$B$97,Poängberäkning!$C$6:$C$97)</f>
        <v>0</v>
      </c>
      <c r="T16" s="59"/>
      <c r="U16" s="38">
        <f>LOOKUP(T16,Poängberäkning!$B$6:$B$97,Poängberäkning!$C$6:$C$97)</f>
        <v>0</v>
      </c>
      <c r="V16" s="49"/>
      <c r="W16" s="38">
        <f>LOOKUP(V16,Poängberäkning!$B$6:$B$97,Poängberäkning!$C$6:$C$97)</f>
        <v>0</v>
      </c>
      <c r="X16" s="49"/>
      <c r="Y16" s="38">
        <f>LOOKUP(X16,Poängberäkning!$B$6:$B$97,Poängberäkning!$C$6:$C$97)</f>
        <v>0</v>
      </c>
      <c r="Z16" s="49"/>
      <c r="AA16" s="38">
        <f>LOOKUP(Z16,Poängberäkning!$B$6:$B$97,Poängberäkning!$C$6:$C$97)</f>
        <v>0</v>
      </c>
      <c r="AB16" s="49">
        <v>9</v>
      </c>
      <c r="AC16" s="38">
        <f>LOOKUP(AB16,Poängberäkning!$B$6:$B$97,Poängberäkning!$C$6:$C$97)</f>
        <v>44</v>
      </c>
      <c r="AD16" s="49">
        <v>10</v>
      </c>
      <c r="AE16" s="38">
        <f>LOOKUP(AD16,Poängberäkning!$B$6:$B$97,Poängberäkning!$C$6:$C$97)</f>
        <v>42</v>
      </c>
      <c r="AF16" s="50"/>
      <c r="AG16" s="39">
        <f>LOOKUP(AF16,Poängberäkning!$B$6:$B$97,Poängberäkning!$C$6:$C$97)</f>
        <v>0</v>
      </c>
      <c r="AH16" s="51"/>
      <c r="AI16" s="132">
        <f>LOOKUP(AH16,Poängberäkning!$B$6:$B$97,Poängberäkning!$C$6:$C$97)</f>
        <v>0</v>
      </c>
      <c r="AJ16" s="93"/>
      <c r="AK16" s="61">
        <f>LOOKUP(AJ16,Poängberäkning!$B$6:$B$97,Poängberäkning!$C$6:$C$97)</f>
        <v>0</v>
      </c>
      <c r="AL16" s="93"/>
      <c r="AM16" s="61">
        <f>LOOKUP(AL16,Poängberäkning!$B$6:$B$97,Poängberäkning!$C$6:$C$97)</f>
        <v>0</v>
      </c>
      <c r="AN16" s="93"/>
      <c r="AO16" s="133">
        <f>LOOKUP(AN16,Poängberäkning!$B$6:$B$97,Poängberäkning!$C$6:$C$97)</f>
        <v>0</v>
      </c>
      <c r="AP16" s="93"/>
      <c r="AQ16" s="135">
        <f>LOOKUP(AP16,Poängberäkning!$B$6:$B$97,Poängberäkning!$C$6:$C$97)</f>
        <v>0</v>
      </c>
      <c r="AR16" s="93">
        <v>8</v>
      </c>
      <c r="AS16" s="133">
        <f>LOOKUP(AR16,Poängberäkning!$B$6:$B$97,Poängberäkning!$C$6:$C$97)</f>
        <v>46</v>
      </c>
      <c r="AT16" s="93">
        <v>7</v>
      </c>
      <c r="AU16" s="135">
        <f>LOOKUP(AT16,Poängberäkning!$B$6:$B$97,Poängberäkning!$C$6:$C$97)</f>
        <v>48</v>
      </c>
      <c r="AV16" s="64">
        <f>LARGE(($I16,$K16,$M16,$O16,$Q16,$S16,$U16,$W16,$Y16,$AA16,$AC16,$AE16,$AG16,$AI16,$AK16,$AM16,$AS16,$AU16,$AO16,$AQ16),1)</f>
        <v>48</v>
      </c>
      <c r="AW16" s="62">
        <f>LARGE(($I16,$K16,$M16,$O16,$Q16,$S16,$U16,$W16,$Y16,$AA16,$AC16,$AE16,$AG16,$AI16,$AK16,$AM16,$AS16,$AU16,$AO16,$AQ16),2)</f>
        <v>48</v>
      </c>
      <c r="AX16" s="62">
        <f>LARGE(($I16,$K16,$M16,$O16,$Q16,$S16,$U16,$W16,$Y16,$AA16,$AC16,$AE16,$AG16,$AI16,$AK16,$AM16,$AS16,$AU16,$AO16,$AQ16),3)</f>
        <v>46</v>
      </c>
      <c r="AY16" s="62">
        <f>LARGE(($I16,$K16,$M16,$O16,$Q16,$S16,$U16,$W16,$Y16,$AA16,$AC16,$AE16,$AG16,$AI16,$AK16,$AM16,$AS16,$AU16,$AO16,$AQ16),4)</f>
        <v>46</v>
      </c>
      <c r="AZ16" s="62">
        <f>LARGE(($I16,$K16,$M16,$O16,$Q16,$S16,$U16,$W16,$Y16,$AA16,$AC16,$AE16,$AG16,$AI16,$AK16,$AM16,$AS16,$AU16,$AO16,$AQ16),5)</f>
        <v>44</v>
      </c>
      <c r="BA16" s="62">
        <f>LARGE(($I16,$K16,$M16,$O16,$Q16,$S16,$U16,$W16,$Y16,$AA16,$AC16,$AE16,$AG16,$AI16,$AK16,$AM16,$AS16,$AU16,$AO16,$AQ16),6)</f>
        <v>42</v>
      </c>
      <c r="BB16" s="62">
        <f>LARGE(($I16,$K16,$M16,$O16,$Q16,$S16,$U16,$W16,$Y16,$AA16,$AC16,$AE16,$AG16,$AI16,$AK16,$AM16,$AS16,$AU16,$AO16,$AQ16),7)</f>
        <v>42</v>
      </c>
      <c r="BC16" s="62">
        <f>LARGE(($I16,$K16,$M16,$O16,$Q16,$S16,$U16,$W16,$Y16,$AA16,$AC16,$AE16,$AG16,$AI16,$AK16,$AM16,$AS16,$AU16,$AO16,$AQ16),8)</f>
        <v>40</v>
      </c>
      <c r="BD16" s="62">
        <f>LARGE(($I16,$K16,$M16,$O16,$Q16,$S16,$U16,$W16,$Y16,$AA16,$AC16,$AE16,$AG16,$AI16,$AK16,$AM16,$AS16,$AU16,$AO16,$AQ16),9)</f>
        <v>0</v>
      </c>
    </row>
    <row r="17" spans="1:56" ht="16.5" thickBot="1">
      <c r="A17" s="220">
        <f t="shared" si="3"/>
        <v>13</v>
      </c>
      <c r="B17" s="36">
        <v>1997</v>
      </c>
      <c r="C17" s="70" t="s">
        <v>99</v>
      </c>
      <c r="D17" s="71" t="s">
        <v>94</v>
      </c>
      <c r="E17" s="47">
        <f t="shared" si="0"/>
        <v>168</v>
      </c>
      <c r="F17" s="44">
        <f t="shared" si="1"/>
        <v>168</v>
      </c>
      <c r="G17" s="35">
        <f t="shared" si="2"/>
        <v>168</v>
      </c>
      <c r="H17" s="48">
        <v>9</v>
      </c>
      <c r="I17" s="37">
        <f>LOOKUP(H17,Poängberäkning!$B$6:$B$97,Poängberäkning!$C$6:$C$97)</f>
        <v>44</v>
      </c>
      <c r="J17" s="48">
        <v>12</v>
      </c>
      <c r="K17" s="37">
        <f>LOOKUP(J17,Poängberäkning!$B$6:$B$97,Poängberäkning!$C$6:$C$97)</f>
        <v>39</v>
      </c>
      <c r="L17" s="48">
        <v>12</v>
      </c>
      <c r="M17" s="37">
        <f>LOOKUP(L17,Poängberäkning!$B$6:$B$97,Poängberäkning!$C$6:$C$97)</f>
        <v>39</v>
      </c>
      <c r="N17" s="48">
        <v>8</v>
      </c>
      <c r="O17" s="37">
        <f>LOOKUP(N17,Poängberäkning!$B$6:$B$97,Poängberäkning!$C$6:$C$97)</f>
        <v>46</v>
      </c>
      <c r="P17" s="48"/>
      <c r="Q17" s="37">
        <f>LOOKUP(P17,Poängberäkning!$B$6:$B$97,Poängberäkning!$C$6:$C$97)</f>
        <v>0</v>
      </c>
      <c r="R17" s="48"/>
      <c r="S17" s="37">
        <f>LOOKUP(R17,Poängberäkning!$B$6:$B$97,Poängberäkning!$C$6:$C$97)</f>
        <v>0</v>
      </c>
      <c r="T17" s="59"/>
      <c r="U17" s="38">
        <f>LOOKUP(T17,Poängberäkning!$B$6:$B$97,Poängberäkning!$C$6:$C$97)</f>
        <v>0</v>
      </c>
      <c r="V17" s="49"/>
      <c r="W17" s="38">
        <f>LOOKUP(V17,Poängberäkning!$B$6:$B$97,Poängberäkning!$C$6:$C$97)</f>
        <v>0</v>
      </c>
      <c r="X17" s="49"/>
      <c r="Y17" s="38">
        <f>LOOKUP(X17,Poängberäkning!$B$6:$B$97,Poängberäkning!$C$6:$C$97)</f>
        <v>0</v>
      </c>
      <c r="Z17" s="49"/>
      <c r="AA17" s="38">
        <f>LOOKUP(Z17,Poängberäkning!$B$6:$B$97,Poängberäkning!$C$6:$C$97)</f>
        <v>0</v>
      </c>
      <c r="AB17" s="49"/>
      <c r="AC17" s="38">
        <f>LOOKUP(AB17,Poängberäkning!$B$6:$B$97,Poängberäkning!$C$6:$C$97)</f>
        <v>0</v>
      </c>
      <c r="AD17" s="49"/>
      <c r="AE17" s="38">
        <f>LOOKUP(AD17,Poängberäkning!$B$6:$B$97,Poängberäkning!$C$6:$C$97)</f>
        <v>0</v>
      </c>
      <c r="AF17" s="50"/>
      <c r="AG17" s="39">
        <f>LOOKUP(AF17,Poängberäkning!$B$6:$B$97,Poängberäkning!$C$6:$C$97)</f>
        <v>0</v>
      </c>
      <c r="AH17" s="51"/>
      <c r="AI17" s="132">
        <f>LOOKUP(AH17,Poängberäkning!$B$6:$B$97,Poängberäkning!$C$6:$C$97)</f>
        <v>0</v>
      </c>
      <c r="AJ17" s="93"/>
      <c r="AK17" s="61">
        <f>LOOKUP(AJ17,Poängberäkning!$B$6:$B$97,Poängberäkning!$C$6:$C$97)</f>
        <v>0</v>
      </c>
      <c r="AL17" s="93"/>
      <c r="AM17" s="61">
        <f>LOOKUP(AL17,Poängberäkning!$B$6:$B$97,Poängberäkning!$C$6:$C$97)</f>
        <v>0</v>
      </c>
      <c r="AN17" s="93"/>
      <c r="AO17" s="133">
        <f>LOOKUP(AN17,Poängberäkning!$B$6:$B$97,Poängberäkning!$C$6:$C$97)</f>
        <v>0</v>
      </c>
      <c r="AP17" s="93"/>
      <c r="AQ17" s="135">
        <f>LOOKUP(AP17,Poängberäkning!$B$6:$B$97,Poängberäkning!$C$6:$C$97)</f>
        <v>0</v>
      </c>
      <c r="AR17" s="93"/>
      <c r="AS17" s="133">
        <f>LOOKUP(AR17,Poängberäkning!$B$6:$B$97,Poängberäkning!$C$6:$C$97)</f>
        <v>0</v>
      </c>
      <c r="AT17" s="93"/>
      <c r="AU17" s="135">
        <f>LOOKUP(AT17,Poängberäkning!$B$6:$B$97,Poängberäkning!$C$6:$C$97)</f>
        <v>0</v>
      </c>
      <c r="AV17" s="64">
        <f>LARGE(($I17,$K17,$M17,$O17,$Q17,$S17,$U17,$W17,$Y17,$AA17,$AC17,$AE17,$AG17,$AI17,$AK17,$AM17,$AS17,$AU17,$AO17,$AQ17),1)</f>
        <v>46</v>
      </c>
      <c r="AW17" s="62">
        <f>LARGE(($I17,$K17,$M17,$O17,$Q17,$S17,$U17,$W17,$Y17,$AA17,$AC17,$AE17,$AG17,$AI17,$AK17,$AM17,$AS17,$AU17,$AO17,$AQ17),2)</f>
        <v>44</v>
      </c>
      <c r="AX17" s="62">
        <f>LARGE(($I17,$K17,$M17,$O17,$Q17,$S17,$U17,$W17,$Y17,$AA17,$AC17,$AE17,$AG17,$AI17,$AK17,$AM17,$AS17,$AU17,$AO17,$AQ17),3)</f>
        <v>39</v>
      </c>
      <c r="AY17" s="62">
        <f>LARGE(($I17,$K17,$M17,$O17,$Q17,$S17,$U17,$W17,$Y17,$AA17,$AC17,$AE17,$AG17,$AI17,$AK17,$AM17,$AS17,$AU17,$AO17,$AQ17),4)</f>
        <v>39</v>
      </c>
      <c r="AZ17" s="62">
        <f>LARGE(($I17,$K17,$M17,$O17,$Q17,$S17,$U17,$W17,$Y17,$AA17,$AC17,$AE17,$AG17,$AI17,$AK17,$AM17,$AS17,$AU17,$AO17,$AQ17),5)</f>
        <v>0</v>
      </c>
      <c r="BA17" s="62">
        <f>LARGE(($I17,$K17,$M17,$O17,$Q17,$S17,$U17,$W17,$Y17,$AA17,$AC17,$AE17,$AG17,$AI17,$AK17,$AM17,$AS17,$AU17,$AO17,$AQ17),6)</f>
        <v>0</v>
      </c>
      <c r="BB17" s="62">
        <f>LARGE(($I17,$K17,$M17,$O17,$Q17,$S17,$U17,$W17,$Y17,$AA17,$AC17,$AE17,$AG17,$AI17,$AK17,$AM17,$AS17,$AU17,$AO17,$AQ17),7)</f>
        <v>0</v>
      </c>
      <c r="BC17" s="62">
        <f>LARGE(($I17,$K17,$M17,$O17,$Q17,$S17,$U17,$W17,$Y17,$AA17,$AC17,$AE17,$AG17,$AI17,$AK17,$AM17,$AS17,$AU17,$AO17,$AQ17),8)</f>
        <v>0</v>
      </c>
      <c r="BD17" s="62">
        <f>LARGE(($I17,$K17,$M17,$O17,$Q17,$S17,$U17,$W17,$Y17,$AA17,$AC17,$AE17,$AG17,$AI17,$AK17,$AM17,$AS17,$AU17,$AO17,$AQ17),9)</f>
        <v>0</v>
      </c>
    </row>
    <row r="18" spans="1:56" ht="16.5" thickBot="1">
      <c r="A18" s="220">
        <f t="shared" si="3"/>
        <v>14</v>
      </c>
      <c r="B18" s="36">
        <v>1997</v>
      </c>
      <c r="C18" s="70" t="s">
        <v>100</v>
      </c>
      <c r="D18" s="71" t="s">
        <v>97</v>
      </c>
      <c r="E18" s="47">
        <f t="shared" si="0"/>
        <v>160</v>
      </c>
      <c r="F18" s="44">
        <f t="shared" si="1"/>
        <v>160</v>
      </c>
      <c r="G18" s="35">
        <f t="shared" si="2"/>
        <v>160</v>
      </c>
      <c r="H18" s="48">
        <v>10</v>
      </c>
      <c r="I18" s="37">
        <f>LOOKUP(H18,Poängberäkning!$B$6:$B$97,Poängberäkning!$C$6:$C$97)</f>
        <v>42</v>
      </c>
      <c r="J18" s="48">
        <v>13</v>
      </c>
      <c r="K18" s="37">
        <f>LOOKUP(J18,Poängberäkning!$B$6:$B$97,Poängberäkning!$C$6:$C$97)</f>
        <v>38</v>
      </c>
      <c r="L18" s="48">
        <v>15</v>
      </c>
      <c r="M18" s="37">
        <f>LOOKUP(L18,Poängberäkning!$B$6:$B$97,Poängberäkning!$C$6:$C$97)</f>
        <v>36</v>
      </c>
      <c r="N18" s="48">
        <v>9</v>
      </c>
      <c r="O18" s="37">
        <f>LOOKUP(N18,Poängberäkning!$B$6:$B$97,Poängberäkning!$C$6:$C$97)</f>
        <v>44</v>
      </c>
      <c r="P18" s="48"/>
      <c r="Q18" s="37">
        <f>LOOKUP(P18,Poängberäkning!$B$6:$B$97,Poängberäkning!$C$6:$C$97)</f>
        <v>0</v>
      </c>
      <c r="R18" s="48"/>
      <c r="S18" s="37">
        <f>LOOKUP(R18,Poängberäkning!$B$6:$B$97,Poängberäkning!$C$6:$C$97)</f>
        <v>0</v>
      </c>
      <c r="T18" s="59"/>
      <c r="U18" s="38">
        <f>LOOKUP(T18,Poängberäkning!$B$6:$B$97,Poängberäkning!$C$6:$C$97)</f>
        <v>0</v>
      </c>
      <c r="V18" s="49"/>
      <c r="W18" s="38">
        <f>LOOKUP(V18,Poängberäkning!$B$6:$B$97,Poängberäkning!$C$6:$C$97)</f>
        <v>0</v>
      </c>
      <c r="X18" s="49"/>
      <c r="Y18" s="38">
        <f>LOOKUP(X18,Poängberäkning!$B$6:$B$97,Poängberäkning!$C$6:$C$97)</f>
        <v>0</v>
      </c>
      <c r="Z18" s="49"/>
      <c r="AA18" s="38">
        <f>LOOKUP(Z18,Poängberäkning!$B$6:$B$97,Poängberäkning!$C$6:$C$97)</f>
        <v>0</v>
      </c>
      <c r="AB18" s="49"/>
      <c r="AC18" s="38">
        <f>LOOKUP(AB18,Poängberäkning!$B$6:$B$97,Poängberäkning!$C$6:$C$97)</f>
        <v>0</v>
      </c>
      <c r="AD18" s="49"/>
      <c r="AE18" s="38">
        <f>LOOKUP(AD18,Poängberäkning!$B$6:$B$97,Poängberäkning!$C$6:$C$97)</f>
        <v>0</v>
      </c>
      <c r="AF18" s="50"/>
      <c r="AG18" s="39">
        <f>LOOKUP(AF18,Poängberäkning!$B$6:$B$97,Poängberäkning!$C$6:$C$97)</f>
        <v>0</v>
      </c>
      <c r="AH18" s="50"/>
      <c r="AI18" s="132">
        <f>LOOKUP(AH18,Poängberäkning!$B$6:$B$97,Poängberäkning!$C$6:$C$97)</f>
        <v>0</v>
      </c>
      <c r="AJ18" s="93"/>
      <c r="AK18" s="61">
        <f>LOOKUP(AJ18,Poängberäkning!$B$6:$B$97,Poängberäkning!$C$6:$C$97)</f>
        <v>0</v>
      </c>
      <c r="AL18" s="93"/>
      <c r="AM18" s="61">
        <f>LOOKUP(AL18,Poängberäkning!$B$6:$B$97,Poängberäkning!$C$6:$C$97)</f>
        <v>0</v>
      </c>
      <c r="AN18" s="93"/>
      <c r="AO18" s="133">
        <f>LOOKUP(AN18,Poängberäkning!$B$6:$B$97,Poängberäkning!$C$6:$C$97)</f>
        <v>0</v>
      </c>
      <c r="AP18" s="93"/>
      <c r="AQ18" s="135">
        <f>LOOKUP(AP18,Poängberäkning!$B$6:$B$97,Poängberäkning!$C$6:$C$97)</f>
        <v>0</v>
      </c>
      <c r="AR18" s="93"/>
      <c r="AS18" s="133">
        <f>LOOKUP(AR18,Poängberäkning!$B$6:$B$97,Poängberäkning!$C$6:$C$97)</f>
        <v>0</v>
      </c>
      <c r="AT18" s="93"/>
      <c r="AU18" s="135">
        <f>LOOKUP(AT18,Poängberäkning!$B$6:$B$97,Poängberäkning!$C$6:$C$97)</f>
        <v>0</v>
      </c>
      <c r="AV18" s="64">
        <f>LARGE(($I18,$K18,$M18,$O18,$Q18,$S18,$U18,$W18,$Y18,$AA18,$AC18,$AE18,$AG18,$AI18,$AK18,$AM18,$AS18,$AU18,$AO18,$AQ18),1)</f>
        <v>44</v>
      </c>
      <c r="AW18" s="62">
        <f>LARGE(($I18,$K18,$M18,$O18,$Q18,$S18,$U18,$W18,$Y18,$AA18,$AC18,$AE18,$AG18,$AI18,$AK18,$AM18,$AS18,$AU18,$AO18,$AQ18),2)</f>
        <v>42</v>
      </c>
      <c r="AX18" s="62">
        <f>LARGE(($I18,$K18,$M18,$O18,$Q18,$S18,$U18,$W18,$Y18,$AA18,$AC18,$AE18,$AG18,$AI18,$AK18,$AM18,$AS18,$AU18,$AO18,$AQ18),3)</f>
        <v>38</v>
      </c>
      <c r="AY18" s="62">
        <f>LARGE(($I18,$K18,$M18,$O18,$Q18,$S18,$U18,$W18,$Y18,$AA18,$AC18,$AE18,$AG18,$AI18,$AK18,$AM18,$AS18,$AU18,$AO18,$AQ18),4)</f>
        <v>36</v>
      </c>
      <c r="AZ18" s="62">
        <f>LARGE(($I18,$K18,$M18,$O18,$Q18,$S18,$U18,$W18,$Y18,$AA18,$AC18,$AE18,$AG18,$AI18,$AK18,$AM18,$AS18,$AU18,$AO18,$AQ18),5)</f>
        <v>0</v>
      </c>
      <c r="BA18" s="62">
        <f>LARGE(($I18,$K18,$M18,$O18,$Q18,$S18,$U18,$W18,$Y18,$AA18,$AC18,$AE18,$AG18,$AI18,$AK18,$AM18,$AS18,$AU18,$AO18,$AQ18),6)</f>
        <v>0</v>
      </c>
      <c r="BB18" s="62">
        <f>LARGE(($I18,$K18,$M18,$O18,$Q18,$S18,$U18,$W18,$Y18,$AA18,$AC18,$AE18,$AG18,$AI18,$AK18,$AM18,$AS18,$AU18,$AO18,$AQ18),7)</f>
        <v>0</v>
      </c>
      <c r="BC18" s="62">
        <f>LARGE(($I18,$K18,$M18,$O18,$Q18,$S18,$U18,$W18,$Y18,$AA18,$AC18,$AE18,$AG18,$AI18,$AK18,$AM18,$AS18,$AU18,$AO18,$AQ18),8)</f>
        <v>0</v>
      </c>
      <c r="BD18" s="62">
        <f>LARGE(($I18,$K18,$M18,$O18,$Q18,$S18,$U18,$W18,$Y18,$AA18,$AC18,$AE18,$AG18,$AI18,$AK18,$AM18,$AS18,$AU18,$AO18,$AQ18),9)</f>
        <v>0</v>
      </c>
    </row>
    <row r="19" spans="1:56" ht="16.5" thickBot="1">
      <c r="A19" s="220">
        <f t="shared" si="3"/>
        <v>15</v>
      </c>
      <c r="B19" s="36">
        <v>1997</v>
      </c>
      <c r="C19" s="70" t="s">
        <v>101</v>
      </c>
      <c r="D19" s="71" t="s">
        <v>102</v>
      </c>
      <c r="E19" s="47">
        <f t="shared" si="0"/>
        <v>84</v>
      </c>
      <c r="F19" s="44">
        <f t="shared" si="1"/>
        <v>84</v>
      </c>
      <c r="G19" s="35">
        <f t="shared" si="2"/>
        <v>84</v>
      </c>
      <c r="H19" s="48">
        <v>11</v>
      </c>
      <c r="I19" s="37">
        <f>LOOKUP(H19,Poängberäkning!$B$6:$B$97,Poängberäkning!$C$6:$C$97)</f>
        <v>40</v>
      </c>
      <c r="J19" s="48">
        <v>9</v>
      </c>
      <c r="K19" s="37">
        <f>LOOKUP(J19,Poängberäkning!$B$6:$B$97,Poängberäkning!$C$6:$C$97)</f>
        <v>44</v>
      </c>
      <c r="L19" s="48"/>
      <c r="M19" s="37">
        <f>LOOKUP(L19,Poängberäkning!$B$6:$B$97,Poängberäkning!$C$6:$C$97)</f>
        <v>0</v>
      </c>
      <c r="N19" s="48"/>
      <c r="O19" s="37">
        <f>LOOKUP(N19,Poängberäkning!$B$6:$B$97,Poängberäkning!$C$6:$C$97)</f>
        <v>0</v>
      </c>
      <c r="P19" s="48"/>
      <c r="Q19" s="37">
        <f>LOOKUP(P19,Poängberäkning!$B$6:$B$97,Poängberäkning!$C$6:$C$97)</f>
        <v>0</v>
      </c>
      <c r="R19" s="48"/>
      <c r="S19" s="37">
        <f>LOOKUP(R19,Poängberäkning!$B$6:$B$97,Poängberäkning!$C$6:$C$97)</f>
        <v>0</v>
      </c>
      <c r="T19" s="59"/>
      <c r="U19" s="38">
        <f>LOOKUP(T19,Poängberäkning!$B$6:$B$97,Poängberäkning!$C$6:$C$97)</f>
        <v>0</v>
      </c>
      <c r="V19" s="49"/>
      <c r="W19" s="38">
        <f>LOOKUP(V19,Poängberäkning!$B$6:$B$97,Poängberäkning!$C$6:$C$97)</f>
        <v>0</v>
      </c>
      <c r="X19" s="49"/>
      <c r="Y19" s="38">
        <f>LOOKUP(X19,Poängberäkning!$B$6:$B$97,Poängberäkning!$C$6:$C$97)</f>
        <v>0</v>
      </c>
      <c r="Z19" s="49"/>
      <c r="AA19" s="38">
        <f>LOOKUP(Z19,Poängberäkning!$B$6:$B$97,Poängberäkning!$C$6:$C$97)</f>
        <v>0</v>
      </c>
      <c r="AB19" s="49"/>
      <c r="AC19" s="38">
        <f>LOOKUP(AB19,Poängberäkning!$B$6:$B$97,Poängberäkning!$C$6:$C$97)</f>
        <v>0</v>
      </c>
      <c r="AD19" s="49"/>
      <c r="AE19" s="38">
        <f>LOOKUP(AD19,Poängberäkning!$B$6:$B$97,Poängberäkning!$C$6:$C$97)</f>
        <v>0</v>
      </c>
      <c r="AF19" s="50"/>
      <c r="AG19" s="39">
        <f>LOOKUP(AF19,Poängberäkning!$B$6:$B$97,Poängberäkning!$C$6:$C$97)</f>
        <v>0</v>
      </c>
      <c r="AH19" s="51"/>
      <c r="AI19" s="132">
        <f>LOOKUP(AH19,Poängberäkning!$B$6:$B$97,Poängberäkning!$C$6:$C$97)</f>
        <v>0</v>
      </c>
      <c r="AJ19" s="93"/>
      <c r="AK19" s="61">
        <f>LOOKUP(AJ19,Poängberäkning!$B$6:$B$97,Poängberäkning!$C$6:$C$97)</f>
        <v>0</v>
      </c>
      <c r="AL19" s="93"/>
      <c r="AM19" s="61">
        <f>LOOKUP(AL19,Poängberäkning!$B$6:$B$97,Poängberäkning!$C$6:$C$97)</f>
        <v>0</v>
      </c>
      <c r="AN19" s="93"/>
      <c r="AO19" s="133">
        <f>LOOKUP(AN19,Poängberäkning!$B$6:$B$97,Poängberäkning!$C$6:$C$97)</f>
        <v>0</v>
      </c>
      <c r="AP19" s="93"/>
      <c r="AQ19" s="135">
        <f>LOOKUP(AP19,Poängberäkning!$B$6:$B$97,Poängberäkning!$C$6:$C$97)</f>
        <v>0</v>
      </c>
      <c r="AR19" s="93"/>
      <c r="AS19" s="133">
        <f>LOOKUP(AR19,Poängberäkning!$B$6:$B$97,Poängberäkning!$C$6:$C$97)</f>
        <v>0</v>
      </c>
      <c r="AT19" s="93"/>
      <c r="AU19" s="135">
        <f>LOOKUP(AT19,Poängberäkning!$B$6:$B$97,Poängberäkning!$C$6:$C$97)</f>
        <v>0</v>
      </c>
      <c r="AV19" s="64">
        <f>LARGE(($I19,$K19,$M19,$O19,$Q19,$S19,$U19,$W19,$Y19,$AA19,$AC19,$AE19,$AG19,$AI19,$AK19,$AM19,$AS19,$AU19,$AQ19),1)</f>
        <v>44</v>
      </c>
      <c r="AW19" s="62">
        <f>LARGE(($I19,$K19,$M19,$O19,$Q19,$S19,$U19,$W19,$Y19,$AA19,$AC19,$AE19,$AG19,$AI19,$AK19,$AM19,$AS19,$AU19,$AQ19),2)</f>
        <v>40</v>
      </c>
      <c r="AX19" s="62">
        <f>LARGE(($I19,$K19,$M19,$O19,$Q19,$S19,$U19,$W19,$Y19,$AA19,$AC19,$AE19,$AG19,$AI19,$AK19,$AM19,$AS19,$AU19,$AQ19),3)</f>
        <v>0</v>
      </c>
      <c r="AY19" s="62">
        <f>LARGE(($I19,$K19,$M19,$O19,$Q19,$S19,$U19,$W19,$Y19,$AA19,$AC19,$AE19,$AG19,$AI19,$AK19,$AM19,$AS19,$AU19,$AQ19),4)</f>
        <v>0</v>
      </c>
      <c r="AZ19" s="62">
        <f>LARGE(($I19,$K19,$M19,$O19,$Q19,$S19,$U19,$W19,$Y19,$AA19,$AC19,$AE19,$AG19,$AI19,$AK19,$AM19,$AS19,$AU19,$AQ19),5)</f>
        <v>0</v>
      </c>
      <c r="BA19" s="62">
        <f>LARGE(($I19,$K19,$M19,$O19,$Q19,$S19,$U19,$W19,$Y19,$AA19,$AC19,$AE19,$AG19,$AI19,$AK19,$AM19,$AS19,$AU19,$AQ19),6)</f>
        <v>0</v>
      </c>
      <c r="BB19" s="62">
        <f>LARGE(($I19,$K19,$M19,$O19,$Q19,$S19,$U19,$W19,$Y19,$AA19,$AC19,$AE19,$AG19,$AI19,$AK19,$AM19,$AS19,$AU19,$AQ19),7)</f>
        <v>0</v>
      </c>
      <c r="BC19" s="62">
        <f>LARGE(($I19,$K19,$M19,$O19,$Q19,$S19,$U19,$W19,$Y19,$AA19,$AC19,$AE19,$AG19,$AI19,$AK19,$AM19,$AS19,$AU19,$AQ19),8)</f>
        <v>0</v>
      </c>
      <c r="BD19" s="62">
        <f>LARGE(($I19,$K19,$M19,$O19,$Q19,$S19,$U19,$W19,$Y19,$AA19,$AC19,$AE19,$AG19,$AI19,$AK19,$AM19,$AS19,$AU19,$AO19,$AQ19),9)</f>
        <v>0</v>
      </c>
    </row>
    <row r="20" spans="1:56" ht="16.5" thickBot="1">
      <c r="A20" s="220">
        <f t="shared" si="3"/>
        <v>16</v>
      </c>
      <c r="B20" s="36">
        <v>1997</v>
      </c>
      <c r="C20" s="70" t="s">
        <v>127</v>
      </c>
      <c r="D20" s="71" t="s">
        <v>102</v>
      </c>
      <c r="E20" s="47">
        <f t="shared" si="0"/>
        <v>37</v>
      </c>
      <c r="F20" s="44">
        <f t="shared" si="1"/>
        <v>37</v>
      </c>
      <c r="G20" s="35">
        <f t="shared" si="2"/>
        <v>37</v>
      </c>
      <c r="H20" s="48"/>
      <c r="I20" s="37">
        <f>LOOKUP(H20,Poängberäkning!$B$6:$B$97,Poängberäkning!$C$6:$C$97)</f>
        <v>0</v>
      </c>
      <c r="J20" s="48"/>
      <c r="K20" s="37">
        <f>LOOKUP(J20,Poängberäkning!$B$6:$B$97,Poängberäkning!$C$6:$C$97)</f>
        <v>0</v>
      </c>
      <c r="L20" s="48">
        <v>14</v>
      </c>
      <c r="M20" s="37">
        <f>LOOKUP(L20,Poängberäkning!$B$6:$B$97,Poängberäkning!$C$6:$C$97)</f>
        <v>37</v>
      </c>
      <c r="N20" s="48"/>
      <c r="O20" s="37">
        <f>LOOKUP(N20,Poängberäkning!$B$6:$B$97,Poängberäkning!$C$6:$C$97)</f>
        <v>0</v>
      </c>
      <c r="P20" s="48"/>
      <c r="Q20" s="37">
        <f>LOOKUP(P20,Poängberäkning!$B$6:$B$97,Poängberäkning!$C$6:$C$97)</f>
        <v>0</v>
      </c>
      <c r="R20" s="48"/>
      <c r="S20" s="37">
        <f>LOOKUP(R20,Poängberäkning!$B$6:$B$97,Poängberäkning!$C$6:$C$97)</f>
        <v>0</v>
      </c>
      <c r="T20" s="59"/>
      <c r="U20" s="38">
        <f>LOOKUP(T20,Poängberäkning!$B$6:$B$97,Poängberäkning!$C$6:$C$97)</f>
        <v>0</v>
      </c>
      <c r="V20" s="49"/>
      <c r="W20" s="38">
        <f>LOOKUP(V20,Poängberäkning!$B$6:$B$97,Poängberäkning!$C$6:$C$97)</f>
        <v>0</v>
      </c>
      <c r="X20" s="49"/>
      <c r="Y20" s="38">
        <f>LOOKUP(X20,Poängberäkning!$B$6:$B$97,Poängberäkning!$C$6:$C$97)</f>
        <v>0</v>
      </c>
      <c r="Z20" s="49"/>
      <c r="AA20" s="38">
        <f>LOOKUP(Z20,Poängberäkning!$B$6:$B$97,Poängberäkning!$C$6:$C$97)</f>
        <v>0</v>
      </c>
      <c r="AB20" s="49"/>
      <c r="AC20" s="38">
        <f>LOOKUP(AB20,Poängberäkning!$B$6:$B$97,Poängberäkning!$C$6:$C$97)</f>
        <v>0</v>
      </c>
      <c r="AD20" s="49"/>
      <c r="AE20" s="38">
        <f>LOOKUP(AD20,Poängberäkning!$B$6:$B$97,Poängberäkning!$C$6:$C$97)</f>
        <v>0</v>
      </c>
      <c r="AF20" s="50"/>
      <c r="AG20" s="39">
        <f>LOOKUP(AF20,Poängberäkning!$B$6:$B$97,Poängberäkning!$C$6:$C$97)</f>
        <v>0</v>
      </c>
      <c r="AH20" s="50"/>
      <c r="AI20" s="132">
        <f>LOOKUP(AH20,Poängberäkning!$B$6:$B$97,Poängberäkning!$C$6:$C$97)</f>
        <v>0</v>
      </c>
      <c r="AJ20" s="93"/>
      <c r="AK20" s="61">
        <f>LOOKUP(AJ20,Poängberäkning!$B$6:$B$97,Poängberäkning!$C$6:$C$97)</f>
        <v>0</v>
      </c>
      <c r="AL20" s="93"/>
      <c r="AM20" s="61">
        <f>LOOKUP(AL20,Poängberäkning!$B$6:$B$97,Poängberäkning!$C$6:$C$97)</f>
        <v>0</v>
      </c>
      <c r="AN20" s="93"/>
      <c r="AO20" s="133">
        <f>LOOKUP(AN20,Poängberäkning!$B$6:$B$97,Poängberäkning!$C$6:$C$97)</f>
        <v>0</v>
      </c>
      <c r="AP20" s="93"/>
      <c r="AQ20" s="135">
        <f>LOOKUP(AP20,Poängberäkning!$B$6:$B$97,Poängberäkning!$C$6:$C$97)</f>
        <v>0</v>
      </c>
      <c r="AR20" s="93"/>
      <c r="AS20" s="133">
        <f>LOOKUP(AR20,Poängberäkning!$B$6:$B$97,Poängberäkning!$C$6:$C$97)</f>
        <v>0</v>
      </c>
      <c r="AT20" s="93"/>
      <c r="AU20" s="135">
        <f>LOOKUP(AT20,Poängberäkning!$B$6:$B$97,Poängberäkning!$C$6:$C$97)</f>
        <v>0</v>
      </c>
      <c r="AV20" s="64">
        <f>LARGE(($I20,$K20,$M20,$O20,$Q20,$S20,$U20,$W20,$Y20,$AA20,$AC20,$AE20,$AG20,$AI20,$AK20,$AM20,$AS20,$AU20,$AO20,$AQ20),1)</f>
        <v>37</v>
      </c>
      <c r="AW20" s="62">
        <f>LARGE(($I20,$K20,$M20,$O20,$Q20,$S20,$U20,$W20,$Y20,$AA20,$AC20,$AE20,$AG20,$AI20,$AK20,$AM20,$AS20,$AU20,$AO20,$AQ20),2)</f>
        <v>0</v>
      </c>
      <c r="AX20" s="62">
        <f>LARGE(($I20,$K20,$M20,$O20,$Q20,$S20,$U20,$W20,$Y20,$AA20,$AC20,$AE20,$AG20,$AI20,$AK20,$AM20,$AS20,$AU20,$AO20,$AQ20),3)</f>
        <v>0</v>
      </c>
      <c r="AY20" s="62">
        <f>LARGE(($I20,$K20,$M20,$O20,$Q20,$S20,$U20,$W20,$Y20,$AA20,$AC20,$AE20,$AG20,$AI20,$AK20,$AM20,$AS20,$AU20,$AO20,$AQ20),4)</f>
        <v>0</v>
      </c>
      <c r="AZ20" s="62">
        <f>LARGE(($I20,$K20,$M20,$O20,$Q20,$S20,$U20,$W20,$Y20,$AA20,$AC20,$AE20,$AG20,$AI20,$AK20,$AM20,$AS20,$AU20,$AO20,$AQ20),5)</f>
        <v>0</v>
      </c>
      <c r="BA20" s="62">
        <f>LARGE(($I20,$K20,$M20,$O20,$Q20,$S20,$U20,$W20,$Y20,$AA20,$AC20,$AE20,$AG20,$AI20,$AK20,$AM20,$AS20,$AU20,$AO20,$AQ20),6)</f>
        <v>0</v>
      </c>
      <c r="BB20" s="62">
        <f>LARGE(($I20,$K20,$M20,$O20,$Q20,$S20,$U20,$W20,$Y20,$AA20,$AC20,$AE20,$AG20,$AI20,$AK20,$AM20,$AS20,$AU20,$AO20,$AQ20),7)</f>
        <v>0</v>
      </c>
      <c r="BC20" s="62">
        <f>LARGE(($I20,$K20,$M20,$O20,$Q20,$S20,$U20,$W20,$Y20,$AA20,$AC20,$AE20,$AG20,$AI20,$AK20,$AM20,$AS20,$AU20,$AO20,$AQ20),8)</f>
        <v>0</v>
      </c>
      <c r="BD20" s="62">
        <f>LARGE(($I20,$K20,$M20,$O20,$Q20,$S20,$U20,$W20,$Y20,$AA20,$AC20,$AE20,$AG20,$AI20,$AK20,$AM20,$AS20,$AU20,$AO20,$AQ20),9)</f>
        <v>0</v>
      </c>
    </row>
    <row r="21" spans="1:56" ht="16.5" thickBot="1">
      <c r="A21" s="220">
        <f t="shared" si="3"/>
        <v>17</v>
      </c>
      <c r="B21" s="36"/>
      <c r="C21" s="70"/>
      <c r="D21" s="71"/>
      <c r="E21" s="47">
        <f t="shared" si="0"/>
        <v>0</v>
      </c>
      <c r="F21" s="44">
        <f t="shared" si="1"/>
        <v>0</v>
      </c>
      <c r="G21" s="35">
        <f t="shared" si="2"/>
        <v>0</v>
      </c>
      <c r="H21" s="48"/>
      <c r="I21" s="37">
        <f>LOOKUP(H21,Poängberäkning!$B$6:$B$97,Poängberäkning!$C$6:$C$97)</f>
        <v>0</v>
      </c>
      <c r="J21" s="48"/>
      <c r="K21" s="37">
        <f>LOOKUP(J21,Poängberäkning!$B$6:$B$97,Poängberäkning!$C$6:$C$97)</f>
        <v>0</v>
      </c>
      <c r="L21" s="48"/>
      <c r="M21" s="37">
        <f>LOOKUP(L21,Poängberäkning!$B$6:$B$97,Poängberäkning!$C$6:$C$97)</f>
        <v>0</v>
      </c>
      <c r="N21" s="48"/>
      <c r="O21" s="37">
        <f>LOOKUP(N21,Poängberäkning!$B$6:$B$97,Poängberäkning!$C$6:$C$97)</f>
        <v>0</v>
      </c>
      <c r="P21" s="48"/>
      <c r="Q21" s="37">
        <f>LOOKUP(P21,Poängberäkning!$B$6:$B$97,Poängberäkning!$C$6:$C$97)</f>
        <v>0</v>
      </c>
      <c r="R21" s="48"/>
      <c r="S21" s="37">
        <f>LOOKUP(R21,Poängberäkning!$B$6:$B$97,Poängberäkning!$C$6:$C$97)</f>
        <v>0</v>
      </c>
      <c r="T21" s="59"/>
      <c r="U21" s="38">
        <f>LOOKUP(T21,Poängberäkning!$B$6:$B$97,Poängberäkning!$C$6:$C$97)</f>
        <v>0</v>
      </c>
      <c r="V21" s="49"/>
      <c r="W21" s="38">
        <f>LOOKUP(V21,Poängberäkning!$B$6:$B$97,Poängberäkning!$C$6:$C$97)</f>
        <v>0</v>
      </c>
      <c r="X21" s="49"/>
      <c r="Y21" s="38">
        <f>LOOKUP(X21,Poängberäkning!$B$6:$B$97,Poängberäkning!$C$6:$C$97)</f>
        <v>0</v>
      </c>
      <c r="Z21" s="49"/>
      <c r="AA21" s="38">
        <f>LOOKUP(Z21,Poängberäkning!$B$6:$B$97,Poängberäkning!$C$6:$C$97)</f>
        <v>0</v>
      </c>
      <c r="AB21" s="49"/>
      <c r="AC21" s="38">
        <f>LOOKUP(AB21,Poängberäkning!$B$6:$B$97,Poängberäkning!$C$6:$C$97)</f>
        <v>0</v>
      </c>
      <c r="AD21" s="49"/>
      <c r="AE21" s="38">
        <f>LOOKUP(AD21,Poängberäkning!$B$6:$B$97,Poängberäkning!$C$6:$C$97)</f>
        <v>0</v>
      </c>
      <c r="AF21" s="50"/>
      <c r="AG21" s="39">
        <f>LOOKUP(AF21,Poängberäkning!$B$6:$B$97,Poängberäkning!$C$6:$C$97)</f>
        <v>0</v>
      </c>
      <c r="AH21" s="50"/>
      <c r="AI21" s="132">
        <f>LOOKUP(AH21,Poängberäkning!$B$6:$B$97,Poängberäkning!$C$6:$C$97)</f>
        <v>0</v>
      </c>
      <c r="AJ21" s="93"/>
      <c r="AK21" s="61">
        <f>LOOKUP(AJ21,Poängberäkning!$B$6:$B$97,Poängberäkning!$C$6:$C$97)</f>
        <v>0</v>
      </c>
      <c r="AL21" s="93"/>
      <c r="AM21" s="61">
        <f>LOOKUP(AL21,Poängberäkning!$B$6:$B$97,Poängberäkning!$C$6:$C$97)</f>
        <v>0</v>
      </c>
      <c r="AN21" s="93"/>
      <c r="AO21" s="133">
        <f>LOOKUP(AN21,Poängberäkning!$B$6:$B$97,Poängberäkning!$C$6:$C$97)</f>
        <v>0</v>
      </c>
      <c r="AP21" s="93"/>
      <c r="AQ21" s="135">
        <f>LOOKUP(AP21,Poängberäkning!$B$6:$B$97,Poängberäkning!$C$6:$C$97)</f>
        <v>0</v>
      </c>
      <c r="AR21" s="93"/>
      <c r="AS21" s="133">
        <f>LOOKUP(AR21,Poängberäkning!$B$6:$B$97,Poängberäkning!$C$6:$C$97)</f>
        <v>0</v>
      </c>
      <c r="AT21" s="93"/>
      <c r="AU21" s="135">
        <f>LOOKUP(AT21,Poängberäkning!$B$6:$B$97,Poängberäkning!$C$6:$C$97)</f>
        <v>0</v>
      </c>
      <c r="AV21" s="64">
        <f>LARGE(($I21,$K21,$M21,$O21,$Q21,$S21,$U21,$W21,$Y21,$AA21,$AC21,$AE21,$AG21,$AI21,$AK21,$AM21,$AS21,$AU21,$AO21,$AQ21),1)</f>
        <v>0</v>
      </c>
      <c r="AW21" s="62">
        <f>LARGE(($I21,$K21,$M21,$O21,$Q21,$S21,$U21,$W21,$Y21,$AA21,$AC21,$AE21,$AG21,$AI21,$AK21,$AM21,$AS21,$AU21,$AO21,$AQ21),2)</f>
        <v>0</v>
      </c>
      <c r="AX21" s="62">
        <f>LARGE(($I21,$K21,$M21,$O21,$Q21,$S21,$U21,$W21,$Y21,$AA21,$AC21,$AE21,$AG21,$AI21,$AK21,$AM21,$AS21,$AU21,$AO21,$AQ21),3)</f>
        <v>0</v>
      </c>
      <c r="AY21" s="62">
        <f>LARGE(($I21,$K21,$M21,$O21,$Q21,$S21,$U21,$W21,$Y21,$AA21,$AC21,$AE21,$AG21,$AI21,$AK21,$AM21,$AS21,$AU21,$AO21,$AQ21),4)</f>
        <v>0</v>
      </c>
      <c r="AZ21" s="62">
        <f>LARGE(($I21,$K21,$M21,$O21,$Q21,$S21,$U21,$W21,$Y21,$AA21,$AC21,$AE21,$AG21,$AI21,$AK21,$AM21,$AS21,$AU21,$AO21,$AQ21),5)</f>
        <v>0</v>
      </c>
      <c r="BA21" s="62">
        <f>LARGE(($I21,$K21,$M21,$O21,$Q21,$S21,$U21,$W21,$Y21,$AA21,$AC21,$AE21,$AG21,$AI21,$AK21,$AM21,$AS21,$AU21,$AO21,$AQ21),6)</f>
        <v>0</v>
      </c>
      <c r="BB21" s="62">
        <f>LARGE(($I21,$K21,$M21,$O21,$Q21,$S21,$U21,$W21,$Y21,$AA21,$AC21,$AE21,$AG21,$AI21,$AK21,$AM21,$AS21,$AU21,$AO21,$AQ21),7)</f>
        <v>0</v>
      </c>
      <c r="BC21" s="62">
        <f>LARGE(($I21,$K21,$M21,$O21,$Q21,$S21,$U21,$W21,$Y21,$AA21,$AC21,$AE21,$AG21,$AI21,$AK21,$AM21,$AS21,$AU21,$AO21,$AQ21),8)</f>
        <v>0</v>
      </c>
      <c r="BD21" s="62">
        <f>LARGE(($I21,$K21,$M21,$O21,$Q21,$S21,$U21,$W21,$Y21,$AA21,$AC21,$AE21,$AG21,$AI21,$AK21,$AM21,$AS21,$AU21,$AO21,$AQ21),9)</f>
        <v>0</v>
      </c>
    </row>
    <row r="22" spans="1:56" ht="16.5" customHeight="1" thickBot="1">
      <c r="A22" s="220">
        <f t="shared" si="3"/>
        <v>18</v>
      </c>
      <c r="B22" s="36"/>
      <c r="C22" s="68"/>
      <c r="D22" s="69"/>
      <c r="E22" s="47">
        <f t="shared" si="0"/>
        <v>0</v>
      </c>
      <c r="F22" s="44">
        <f t="shared" si="1"/>
        <v>0</v>
      </c>
      <c r="G22" s="35">
        <f t="shared" si="2"/>
        <v>0</v>
      </c>
      <c r="H22" s="48"/>
      <c r="I22" s="37">
        <f>LOOKUP(H22,Poängberäkning!$B$6:$B$97,Poängberäkning!$C$6:$C$97)</f>
        <v>0</v>
      </c>
      <c r="J22" s="48"/>
      <c r="K22" s="37">
        <f>LOOKUP(J22,Poängberäkning!$B$6:$B$97,Poängberäkning!$C$6:$C$97)</f>
        <v>0</v>
      </c>
      <c r="L22" s="48"/>
      <c r="M22" s="37">
        <f>LOOKUP(L22,Poängberäkning!$B$6:$B$97,Poängberäkning!$C$6:$C$97)</f>
        <v>0</v>
      </c>
      <c r="N22" s="48"/>
      <c r="O22" s="37">
        <f>LOOKUP(N22,Poängberäkning!$B$6:$B$97,Poängberäkning!$C$6:$C$97)</f>
        <v>0</v>
      </c>
      <c r="P22" s="48"/>
      <c r="Q22" s="37">
        <f>LOOKUP(P22,Poängberäkning!$B$6:$B$97,Poängberäkning!$C$6:$C$97)</f>
        <v>0</v>
      </c>
      <c r="R22" s="48"/>
      <c r="S22" s="37">
        <f>LOOKUP(R22,Poängberäkning!$B$6:$B$97,Poängberäkning!$C$6:$C$97)</f>
        <v>0</v>
      </c>
      <c r="T22" s="59"/>
      <c r="U22" s="38">
        <f>LOOKUP(T22,Poängberäkning!$B$6:$B$97,Poängberäkning!$C$6:$C$97)</f>
        <v>0</v>
      </c>
      <c r="V22" s="49"/>
      <c r="W22" s="38">
        <f>LOOKUP(V22,Poängberäkning!$B$6:$B$97,Poängberäkning!$C$6:$C$97)</f>
        <v>0</v>
      </c>
      <c r="X22" s="49"/>
      <c r="Y22" s="38">
        <f>LOOKUP(X22,Poängberäkning!$B$6:$B$97,Poängberäkning!$C$6:$C$97)</f>
        <v>0</v>
      </c>
      <c r="Z22" s="49"/>
      <c r="AA22" s="38">
        <f>LOOKUP(Z22,Poängberäkning!$B$6:$B$97,Poängberäkning!$C$6:$C$97)</f>
        <v>0</v>
      </c>
      <c r="AB22" s="49"/>
      <c r="AC22" s="38">
        <f>LOOKUP(AB22,Poängberäkning!$B$6:$B$97,Poängberäkning!$C$6:$C$97)</f>
        <v>0</v>
      </c>
      <c r="AD22" s="49"/>
      <c r="AE22" s="38">
        <f>LOOKUP(AD22,Poängberäkning!$B$6:$B$97,Poängberäkning!$C$6:$C$97)</f>
        <v>0</v>
      </c>
      <c r="AF22" s="50"/>
      <c r="AG22" s="39">
        <f>LOOKUP(AF22,Poängberäkning!$B$6:$B$97,Poängberäkning!$C$6:$C$97)</f>
        <v>0</v>
      </c>
      <c r="AH22" s="51"/>
      <c r="AI22" s="132">
        <f>LOOKUP(AH22,Poängberäkning!$B$6:$B$97,Poängberäkning!$C$6:$C$97)</f>
        <v>0</v>
      </c>
      <c r="AJ22" s="93"/>
      <c r="AK22" s="61">
        <f>LOOKUP(AJ22,Poängberäkning!$B$6:$B$97,Poängberäkning!$C$6:$C$97)</f>
        <v>0</v>
      </c>
      <c r="AL22" s="93"/>
      <c r="AM22" s="61">
        <f>LOOKUP(AL22,Poängberäkning!$B$6:$B$97,Poängberäkning!$C$6:$C$97)</f>
        <v>0</v>
      </c>
      <c r="AN22" s="93"/>
      <c r="AO22" s="133">
        <f>LOOKUP(AN22,Poängberäkning!$B$6:$B$97,Poängberäkning!$C$6:$C$97)</f>
        <v>0</v>
      </c>
      <c r="AP22" s="93"/>
      <c r="AQ22" s="135">
        <f>LOOKUP(AP22,Poängberäkning!$B$6:$B$97,Poängberäkning!$C$6:$C$97)</f>
        <v>0</v>
      </c>
      <c r="AR22" s="93"/>
      <c r="AS22" s="133">
        <f>LOOKUP(AR22,Poängberäkning!$B$6:$B$97,Poängberäkning!$C$6:$C$97)</f>
        <v>0</v>
      </c>
      <c r="AT22" s="93"/>
      <c r="AU22" s="135">
        <f>LOOKUP(AT22,Poängberäkning!$B$6:$B$97,Poängberäkning!$C$6:$C$97)</f>
        <v>0</v>
      </c>
      <c r="AV22" s="64">
        <f>LARGE(($I22,$K22,$M22,$O22,$Q22,$S22,$U22,$W22,$Y22,$AA22,$AC22,$AE22,$AG22,$AI22,$AK22,$AM22,$AS22,$AU22,$AO22,$AQ22),1)</f>
        <v>0</v>
      </c>
      <c r="AW22" s="62">
        <f>LARGE(($I22,$K22,$M22,$O22,$Q22,$S22,$U22,$W22,$Y22,$AA22,$AC22,$AE22,$AG22,$AI22,$AK22,$AM22,$AS22,$AU22,$AO22,$AQ22),2)</f>
        <v>0</v>
      </c>
      <c r="AX22" s="62">
        <f>LARGE(($I22,$K22,$M22,$O22,$Q22,$S22,$U22,$W22,$Y22,$AA22,$AC22,$AE22,$AG22,$AI22,$AK22,$AM22,$AS22,$AU22,$AO22,$AQ22),3)</f>
        <v>0</v>
      </c>
      <c r="AY22" s="62">
        <f>LARGE(($I22,$K22,$M22,$O22,$Q22,$S22,$U22,$W22,$Y22,$AA22,$AC22,$AE22,$AG22,$AI22,$AK22,$AM22,$AS22,$AU22,$AO22,$AQ22),4)</f>
        <v>0</v>
      </c>
      <c r="AZ22" s="62">
        <f>LARGE(($I22,$K22,$M22,$O22,$Q22,$S22,$U22,$W22,$Y22,$AA22,$AC22,$AE22,$AG22,$AI22,$AK22,$AM22,$AS22,$AU22,$AO22,$AQ22),5)</f>
        <v>0</v>
      </c>
      <c r="BA22" s="62">
        <f>LARGE(($I22,$K22,$M22,$O22,$Q22,$S22,$U22,$W22,$Y22,$AA22,$AC22,$AE22,$AG22,$AI22,$AK22,$AM22,$AS22,$AU22,$AO22,$AQ22),6)</f>
        <v>0</v>
      </c>
      <c r="BB22" s="62">
        <f>LARGE(($I22,$K22,$M22,$O22,$Q22,$S22,$U22,$W22,$Y22,$AA22,$AC22,$AE22,$AG22,$AI22,$AK22,$AM22,$AS22,$AU22,$AO22,$AQ22),7)</f>
        <v>0</v>
      </c>
      <c r="BC22" s="62">
        <f>LARGE(($I22,$K22,$M22,$O22,$Q22,$S22,$U22,$W22,$Y22,$AA22,$AC22,$AE22,$AG22,$AI22,$AK22,$AM22,$AS22,$AU22,$AO22,$AQ22),8)</f>
        <v>0</v>
      </c>
      <c r="BD22" s="62">
        <f>LARGE(($I22,$K22,$M22,$O22,$Q22,$S22,$U22,$W22,$Y22,$AA22,$AC22,$AE22,$AG22,$AI22,$AK22,$AM22,$AS22,$AU22,$AO22,$AQ22),9)</f>
        <v>0</v>
      </c>
    </row>
    <row r="23" spans="1:56" ht="16.5" thickBot="1">
      <c r="A23" s="220">
        <f t="shared" si="3"/>
        <v>19</v>
      </c>
      <c r="B23" s="36"/>
      <c r="C23" s="70"/>
      <c r="D23" s="69"/>
      <c r="E23" s="47">
        <f t="shared" si="0"/>
        <v>0</v>
      </c>
      <c r="F23" s="44">
        <f t="shared" si="1"/>
        <v>0</v>
      </c>
      <c r="G23" s="35">
        <f t="shared" si="2"/>
        <v>0</v>
      </c>
      <c r="H23" s="48"/>
      <c r="I23" s="37">
        <f>LOOKUP(H23,Poängberäkning!$B$6:$B$97,Poängberäkning!$C$6:$C$97)</f>
        <v>0</v>
      </c>
      <c r="J23" s="48"/>
      <c r="K23" s="37">
        <f>LOOKUP(J23,Poängberäkning!$B$6:$B$97,Poängberäkning!$C$6:$C$97)</f>
        <v>0</v>
      </c>
      <c r="L23" s="48"/>
      <c r="M23" s="37">
        <f>LOOKUP(L23,Poängberäkning!$B$6:$B$97,Poängberäkning!$C$6:$C$97)</f>
        <v>0</v>
      </c>
      <c r="N23" s="48"/>
      <c r="O23" s="37">
        <f>LOOKUP(N23,Poängberäkning!$B$6:$B$97,Poängberäkning!$C$6:$C$97)</f>
        <v>0</v>
      </c>
      <c r="P23" s="48"/>
      <c r="Q23" s="37">
        <f>LOOKUP(P23,Poängberäkning!$B$6:$B$97,Poängberäkning!$C$6:$C$97)</f>
        <v>0</v>
      </c>
      <c r="R23" s="48"/>
      <c r="S23" s="37">
        <f>LOOKUP(R23,Poängberäkning!$B$6:$B$97,Poängberäkning!$C$6:$C$97)</f>
        <v>0</v>
      </c>
      <c r="T23" s="59"/>
      <c r="U23" s="38">
        <f>LOOKUP(T23,Poängberäkning!$B$6:$B$97,Poängberäkning!$C$6:$C$97)</f>
        <v>0</v>
      </c>
      <c r="V23" s="49"/>
      <c r="W23" s="38">
        <f>LOOKUP(V23,Poängberäkning!$B$6:$B$97,Poängberäkning!$C$6:$C$97)</f>
        <v>0</v>
      </c>
      <c r="X23" s="49"/>
      <c r="Y23" s="38">
        <f>LOOKUP(X23,Poängberäkning!$B$6:$B$97,Poängberäkning!$C$6:$C$97)</f>
        <v>0</v>
      </c>
      <c r="Z23" s="49"/>
      <c r="AA23" s="38">
        <f>LOOKUP(Z23,Poängberäkning!$B$6:$B$97,Poängberäkning!$C$6:$C$97)</f>
        <v>0</v>
      </c>
      <c r="AB23" s="49"/>
      <c r="AC23" s="38">
        <f>LOOKUP(AB23,Poängberäkning!$B$6:$B$97,Poängberäkning!$C$6:$C$97)</f>
        <v>0</v>
      </c>
      <c r="AD23" s="49"/>
      <c r="AE23" s="38">
        <f>LOOKUP(AD23,Poängberäkning!$B$6:$B$97,Poängberäkning!$C$6:$C$97)</f>
        <v>0</v>
      </c>
      <c r="AF23" s="50"/>
      <c r="AG23" s="39">
        <f>LOOKUP(AF23,Poängberäkning!$B$6:$B$97,Poängberäkning!$C$6:$C$97)</f>
        <v>0</v>
      </c>
      <c r="AH23" s="51"/>
      <c r="AI23" s="132">
        <f>LOOKUP(AH23,Poängberäkning!$B$6:$B$97,Poängberäkning!$C$6:$C$97)</f>
        <v>0</v>
      </c>
      <c r="AJ23" s="93"/>
      <c r="AK23" s="61">
        <f>LOOKUP(AJ23,Poängberäkning!$B$6:$B$97,Poängberäkning!$C$6:$C$97)</f>
        <v>0</v>
      </c>
      <c r="AL23" s="93"/>
      <c r="AM23" s="61">
        <f>LOOKUP(AL23,Poängberäkning!$B$6:$B$97,Poängberäkning!$C$6:$C$97)</f>
        <v>0</v>
      </c>
      <c r="AN23" s="93"/>
      <c r="AO23" s="133">
        <f>LOOKUP(AN23,Poängberäkning!$B$6:$B$97,Poängberäkning!$C$6:$C$97)</f>
        <v>0</v>
      </c>
      <c r="AP23" s="93"/>
      <c r="AQ23" s="135">
        <f>LOOKUP(AP23,Poängberäkning!$B$6:$B$97,Poängberäkning!$C$6:$C$97)</f>
        <v>0</v>
      </c>
      <c r="AR23" s="93"/>
      <c r="AS23" s="133">
        <f>LOOKUP(AR23,Poängberäkning!$B$6:$B$97,Poängberäkning!$C$6:$C$97)</f>
        <v>0</v>
      </c>
      <c r="AT23" s="93"/>
      <c r="AU23" s="135">
        <f>LOOKUP(AT23,Poängberäkning!$B$6:$B$97,Poängberäkning!$C$6:$C$97)</f>
        <v>0</v>
      </c>
      <c r="AV23" s="64">
        <f>LARGE(($I23,$K23,$M23,$O23,$Q23,$S23,$U23,$W23,$Y23,$AA23,$AC23,$AE23,$AG23,$AI23,$AK23,$AM23,$AS23,$AU23,$AO23,$AQ23),1)</f>
        <v>0</v>
      </c>
      <c r="AW23" s="62">
        <f>LARGE(($I23,$K23,$M23,$O23,$Q23,$S23,$U23,$W23,$Y23,$AA23,$AC23,$AE23,$AG23,$AI23,$AK23,$AM23,$AS23,$AU23,$AO23,$AQ23),2)</f>
        <v>0</v>
      </c>
      <c r="AX23" s="62">
        <f>LARGE(($I23,$K23,$M23,$O23,$Q23,$S23,$U23,$W23,$Y23,$AA23,$AC23,$AE23,$AG23,$AI23,$AK23,$AM23,$AS23,$AU23,$AO23,$AQ23),3)</f>
        <v>0</v>
      </c>
      <c r="AY23" s="62">
        <f>LARGE(($I23,$K23,$M23,$O23,$Q23,$S23,$U23,$W23,$Y23,$AA23,$AC23,$AE23,$AG23,$AI23,$AK23,$AM23,$AS23,$AU23,$AO23,$AQ23),4)</f>
        <v>0</v>
      </c>
      <c r="AZ23" s="62">
        <f>LARGE(($I23,$K23,$M23,$O23,$Q23,$S23,$U23,$W23,$Y23,$AA23,$AC23,$AE23,$AG23,$AI23,$AK23,$AM23,$AS23,$AU23,$AO23,$AQ23),5)</f>
        <v>0</v>
      </c>
      <c r="BA23" s="62">
        <f>LARGE(($I23,$K23,$M23,$O23,$Q23,$S23,$U23,$W23,$Y23,$AA23,$AC23,$AE23,$AG23,$AI23,$AK23,$AM23,$AS23,$AU23,$AO23,$AQ23),6)</f>
        <v>0</v>
      </c>
      <c r="BB23" s="62">
        <f>LARGE(($I23,$K23,$M23,$O23,$Q23,$S23,$U23,$W23,$Y23,$AA23,$AC23,$AE23,$AG23,$AI23,$AK23,$AM23,$AS23,$AU23,$AO23,$AQ23),7)</f>
        <v>0</v>
      </c>
      <c r="BC23" s="62">
        <f>LARGE(($I23,$K23,$M23,$O23,$Q23,$S23,$U23,$W23,$Y23,$AA23,$AC23,$AE23,$AG23,$AI23,$AK23,$AM23,$AS23,$AU23,$AO23,$AQ23),8)</f>
        <v>0</v>
      </c>
      <c r="BD23" s="62">
        <f>LARGE(($I23,$K23,$M23,$O23,$Q23,$S23,$U23,$W23,$Y23,$AA23,$AC23,$AE23,$AG23,$AI23,$AK23,$AM23,$AS23,$AU23,$AO23,$AQ23),9)</f>
        <v>0</v>
      </c>
    </row>
    <row r="24" spans="1:56" ht="16.5" thickBot="1">
      <c r="A24" s="220">
        <f t="shared" si="3"/>
        <v>20</v>
      </c>
      <c r="B24" s="36"/>
      <c r="C24" s="70"/>
      <c r="D24" s="71"/>
      <c r="E24" s="47">
        <f t="shared" si="0"/>
        <v>0</v>
      </c>
      <c r="F24" s="44">
        <f t="shared" si="1"/>
        <v>0</v>
      </c>
      <c r="G24" s="35">
        <f t="shared" si="2"/>
        <v>0</v>
      </c>
      <c r="H24" s="48"/>
      <c r="I24" s="37">
        <f>LOOKUP(H24,Poängberäkning!$B$6:$B$97,Poängberäkning!$C$6:$C$97)</f>
        <v>0</v>
      </c>
      <c r="J24" s="48"/>
      <c r="K24" s="37">
        <f>LOOKUP(J24,Poängberäkning!$B$6:$B$97,Poängberäkning!$C$6:$C$97)</f>
        <v>0</v>
      </c>
      <c r="L24" s="48"/>
      <c r="M24" s="37">
        <f>LOOKUP(L24,Poängberäkning!$B$6:$B$97,Poängberäkning!$C$6:$C$97)</f>
        <v>0</v>
      </c>
      <c r="N24" s="48"/>
      <c r="O24" s="37">
        <f>LOOKUP(N24,Poängberäkning!$B$6:$B$97,Poängberäkning!$C$6:$C$97)</f>
        <v>0</v>
      </c>
      <c r="P24" s="48"/>
      <c r="Q24" s="37">
        <f>LOOKUP(P24,Poängberäkning!$B$6:$B$97,Poängberäkning!$C$6:$C$97)</f>
        <v>0</v>
      </c>
      <c r="R24" s="48"/>
      <c r="S24" s="37">
        <f>LOOKUP(R24,Poängberäkning!$B$6:$B$97,Poängberäkning!$C$6:$C$97)</f>
        <v>0</v>
      </c>
      <c r="T24" s="59"/>
      <c r="U24" s="38">
        <f>LOOKUP(T24,Poängberäkning!$B$6:$B$97,Poängberäkning!$C$6:$C$97)</f>
        <v>0</v>
      </c>
      <c r="V24" s="49"/>
      <c r="W24" s="38">
        <f>LOOKUP(V24,Poängberäkning!$B$6:$B$97,Poängberäkning!$C$6:$C$97)</f>
        <v>0</v>
      </c>
      <c r="X24" s="49"/>
      <c r="Y24" s="38">
        <f>LOOKUP(X24,Poängberäkning!$B$6:$B$97,Poängberäkning!$C$6:$C$97)</f>
        <v>0</v>
      </c>
      <c r="Z24" s="49"/>
      <c r="AA24" s="38">
        <f>LOOKUP(Z24,Poängberäkning!$B$6:$B$97,Poängberäkning!$C$6:$C$97)</f>
        <v>0</v>
      </c>
      <c r="AB24" s="49"/>
      <c r="AC24" s="38">
        <f>LOOKUP(AB24,Poängberäkning!$B$6:$B$97,Poängberäkning!$C$6:$C$97)</f>
        <v>0</v>
      </c>
      <c r="AD24" s="49"/>
      <c r="AE24" s="38">
        <f>LOOKUP(AD24,Poängberäkning!$B$6:$B$97,Poängberäkning!$C$6:$C$97)</f>
        <v>0</v>
      </c>
      <c r="AF24" s="50"/>
      <c r="AG24" s="39">
        <f>LOOKUP(AF24,Poängberäkning!$B$6:$B$97,Poängberäkning!$C$6:$C$97)</f>
        <v>0</v>
      </c>
      <c r="AH24" s="51"/>
      <c r="AI24" s="132">
        <f>LOOKUP(AH24,Poängberäkning!$B$6:$B$97,Poängberäkning!$C$6:$C$97)</f>
        <v>0</v>
      </c>
      <c r="AJ24" s="93"/>
      <c r="AK24" s="61">
        <f>LOOKUP(AJ24,Poängberäkning!$B$6:$B$97,Poängberäkning!$C$6:$C$97)</f>
        <v>0</v>
      </c>
      <c r="AL24" s="93"/>
      <c r="AM24" s="61">
        <f>LOOKUP(AL24,Poängberäkning!$B$6:$B$97,Poängberäkning!$C$6:$C$97)</f>
        <v>0</v>
      </c>
      <c r="AN24" s="93"/>
      <c r="AO24" s="133">
        <f>LOOKUP(AN24,Poängberäkning!$B$6:$B$97,Poängberäkning!$C$6:$C$97)</f>
        <v>0</v>
      </c>
      <c r="AP24" s="93"/>
      <c r="AQ24" s="135">
        <f>LOOKUP(AP24,Poängberäkning!$B$6:$B$97,Poängberäkning!$C$6:$C$97)</f>
        <v>0</v>
      </c>
      <c r="AR24" s="93"/>
      <c r="AS24" s="133">
        <f>LOOKUP(AR24,Poängberäkning!$B$6:$B$97,Poängberäkning!$C$6:$C$97)</f>
        <v>0</v>
      </c>
      <c r="AT24" s="93"/>
      <c r="AU24" s="135">
        <f>LOOKUP(AT24,Poängberäkning!$B$6:$B$97,Poängberäkning!$C$6:$C$97)</f>
        <v>0</v>
      </c>
      <c r="AV24" s="64">
        <f>LARGE(($I24,$K24,$M24,$O24,$Q24,$S24,$U24,$W24,$Y24,$AA24,$AC24,$AE24,$AG24,$AI24,$AK24,$AM24,$AS24,$AU24,$AO24,$AQ24),1)</f>
        <v>0</v>
      </c>
      <c r="AW24" s="62">
        <f>LARGE(($I24,$K24,$M24,$O24,$Q24,$S24,$U24,$W24,$Y24,$AA24,$AC24,$AE24,$AG24,$AI24,$AK24,$AM24,$AS24,$AU24,$AO24,$AQ24),2)</f>
        <v>0</v>
      </c>
      <c r="AX24" s="62">
        <f>LARGE(($I24,$K24,$M24,$O24,$Q24,$S24,$U24,$W24,$Y24,$AA24,$AC24,$AE24,$AG24,$AI24,$AK24,$AM24,$AS24,$AU24,$AO24,$AQ24),3)</f>
        <v>0</v>
      </c>
      <c r="AY24" s="62">
        <f>LARGE(($I24,$K24,$M24,$O24,$Q24,$S24,$U24,$W24,$Y24,$AA24,$AC24,$AE24,$AG24,$AI24,$AK24,$AM24,$AS24,$AU24,$AO24,$AQ24),4)</f>
        <v>0</v>
      </c>
      <c r="AZ24" s="62">
        <f>LARGE(($I24,$K24,$M24,$O24,$Q24,$S24,$U24,$W24,$Y24,$AA24,$AC24,$AE24,$AG24,$AI24,$AK24,$AM24,$AS24,$AU24,$AO24,$AQ24),5)</f>
        <v>0</v>
      </c>
      <c r="BA24" s="62">
        <f>LARGE(($I24,$K24,$M24,$O24,$Q24,$S24,$U24,$W24,$Y24,$AA24,$AC24,$AE24,$AG24,$AI24,$AK24,$AM24,$AS24,$AU24,$AO24,$AQ24),6)</f>
        <v>0</v>
      </c>
      <c r="BB24" s="62">
        <f>LARGE(($I24,$K24,$M24,$O24,$Q24,$S24,$U24,$W24,$Y24,$AA24,$AC24,$AE24,$AG24,$AI24,$AK24,$AM24,$AS24,$AU24,$AO24,$AQ24),7)</f>
        <v>0</v>
      </c>
      <c r="BC24" s="62">
        <f>LARGE(($I24,$K24,$M24,$O24,$Q24,$S24,$U24,$W24,$Y24,$AA24,$AC24,$AE24,$AG24,$AI24,$AK24,$AM24,$AS24,$AU24,$AO24,$AQ24),8)</f>
        <v>0</v>
      </c>
      <c r="BD24" s="62">
        <f>LARGE(($I24,$K24,$M24,$O24,$Q24,$S24,$U24,$W24,$Y24,$AA24,$AC24,$AE24,$AG24,$AI24,$AK24,$AM24,$AS24,$AU24,$AO24,$AQ24),9)</f>
        <v>0</v>
      </c>
    </row>
    <row r="25" spans="1:56" ht="16.5" thickBot="1">
      <c r="A25" s="220">
        <f t="shared" si="3"/>
        <v>21</v>
      </c>
      <c r="B25" s="36"/>
      <c r="C25" s="70"/>
      <c r="D25" s="71"/>
      <c r="E25" s="47">
        <f t="shared" si="0"/>
        <v>0</v>
      </c>
      <c r="F25" s="44">
        <f t="shared" si="1"/>
        <v>0</v>
      </c>
      <c r="G25" s="35">
        <f t="shared" si="2"/>
        <v>0</v>
      </c>
      <c r="H25" s="48"/>
      <c r="I25" s="37">
        <f>LOOKUP(H25,Poängberäkning!$B$6:$B$97,Poängberäkning!$C$6:$C$97)</f>
        <v>0</v>
      </c>
      <c r="J25" s="48"/>
      <c r="K25" s="37">
        <f>LOOKUP(J25,Poängberäkning!$B$6:$B$97,Poängberäkning!$C$6:$C$97)</f>
        <v>0</v>
      </c>
      <c r="L25" s="48"/>
      <c r="M25" s="37">
        <f>LOOKUP(L25,Poängberäkning!$B$6:$B$97,Poängberäkning!$C$6:$C$97)</f>
        <v>0</v>
      </c>
      <c r="N25" s="48"/>
      <c r="O25" s="37">
        <f>LOOKUP(N25,Poängberäkning!$B$6:$B$97,Poängberäkning!$C$6:$C$97)</f>
        <v>0</v>
      </c>
      <c r="P25" s="48"/>
      <c r="Q25" s="37">
        <f>LOOKUP(P25,Poängberäkning!$B$6:$B$97,Poängberäkning!$C$6:$C$97)</f>
        <v>0</v>
      </c>
      <c r="R25" s="48"/>
      <c r="S25" s="37">
        <f>LOOKUP(R25,Poängberäkning!$B$6:$B$97,Poängberäkning!$C$6:$C$97)</f>
        <v>0</v>
      </c>
      <c r="T25" s="59"/>
      <c r="U25" s="38">
        <f>LOOKUP(T25,Poängberäkning!$B$6:$B$97,Poängberäkning!$C$6:$C$97)</f>
        <v>0</v>
      </c>
      <c r="V25" s="49"/>
      <c r="W25" s="38">
        <f>LOOKUP(V25,Poängberäkning!$B$6:$B$97,Poängberäkning!$C$6:$C$97)</f>
        <v>0</v>
      </c>
      <c r="X25" s="49"/>
      <c r="Y25" s="38">
        <f>LOOKUP(X25,Poängberäkning!$B$6:$B$97,Poängberäkning!$C$6:$C$97)</f>
        <v>0</v>
      </c>
      <c r="Z25" s="49"/>
      <c r="AA25" s="38">
        <f>LOOKUP(Z25,Poängberäkning!$B$6:$B$97,Poängberäkning!$C$6:$C$97)</f>
        <v>0</v>
      </c>
      <c r="AB25" s="49"/>
      <c r="AC25" s="38">
        <f>LOOKUP(AB25,Poängberäkning!$B$6:$B$97,Poängberäkning!$C$6:$C$97)</f>
        <v>0</v>
      </c>
      <c r="AD25" s="49"/>
      <c r="AE25" s="38">
        <f>LOOKUP(AD25,Poängberäkning!$B$6:$B$97,Poängberäkning!$C$6:$C$97)</f>
        <v>0</v>
      </c>
      <c r="AF25" s="50"/>
      <c r="AG25" s="39">
        <f>LOOKUP(AF25,Poängberäkning!$B$6:$B$97,Poängberäkning!$C$6:$C$97)</f>
        <v>0</v>
      </c>
      <c r="AH25" s="50"/>
      <c r="AI25" s="132">
        <f>LOOKUP(AH25,Poängberäkning!$B$6:$B$97,Poängberäkning!$C$6:$C$97)</f>
        <v>0</v>
      </c>
      <c r="AJ25" s="93"/>
      <c r="AK25" s="61">
        <f>LOOKUP(AJ25,Poängberäkning!$B$6:$B$97,Poängberäkning!$C$6:$C$97)</f>
        <v>0</v>
      </c>
      <c r="AL25" s="93"/>
      <c r="AM25" s="61">
        <f>LOOKUP(AL25,Poängberäkning!$B$6:$B$97,Poängberäkning!$C$6:$C$97)</f>
        <v>0</v>
      </c>
      <c r="AN25" s="93"/>
      <c r="AO25" s="133">
        <f>LOOKUP(AN25,Poängberäkning!$B$6:$B$97,Poängberäkning!$C$6:$C$97)</f>
        <v>0</v>
      </c>
      <c r="AP25" s="93"/>
      <c r="AQ25" s="135">
        <f>LOOKUP(AP25,Poängberäkning!$B$6:$B$97,Poängberäkning!$C$6:$C$97)</f>
        <v>0</v>
      </c>
      <c r="AR25" s="93"/>
      <c r="AS25" s="133">
        <f>LOOKUP(AR25,Poängberäkning!$B$6:$B$97,Poängberäkning!$C$6:$C$97)</f>
        <v>0</v>
      </c>
      <c r="AT25" s="93"/>
      <c r="AU25" s="135">
        <f>LOOKUP(AT25,Poängberäkning!$B$6:$B$97,Poängberäkning!$C$6:$C$97)</f>
        <v>0</v>
      </c>
      <c r="AV25" s="64">
        <f>LARGE(($I25,$K25,$M25,$O25,$Q25,$S25,$U25,$W25,$Y25,$AA25,$AC25,$AE25,$AG25,$AI25,$AK25,$AM25,$AS25,$AU25,$AO25,$AQ25),1)</f>
        <v>0</v>
      </c>
      <c r="AW25" s="62">
        <f>LARGE(($I25,$K25,$M25,$O25,$Q25,$S25,$U25,$W25,$Y25,$AA25,$AC25,$AE25,$AG25,$AI25,$AK25,$AM25,$AS25,$AU25,$AO25,$AQ25),2)</f>
        <v>0</v>
      </c>
      <c r="AX25" s="62">
        <f>LARGE(($I25,$K25,$M25,$O25,$Q25,$S25,$U25,$W25,$Y25,$AA25,$AC25,$AE25,$AG25,$AI25,$AK25,$AM25,$AS25,$AU25,$AO25,$AQ25),3)</f>
        <v>0</v>
      </c>
      <c r="AY25" s="62">
        <f>LARGE(($I25,$K25,$M25,$O25,$Q25,$S25,$U25,$W25,$Y25,$AA25,$AC25,$AE25,$AG25,$AI25,$AK25,$AM25,$AS25,$AU25,$AO25,$AQ25),4)</f>
        <v>0</v>
      </c>
      <c r="AZ25" s="62">
        <f>LARGE(($I25,$K25,$M25,$O25,$Q25,$S25,$U25,$W25,$Y25,$AA25,$AC25,$AE25,$AG25,$AI25,$AK25,$AM25,$AS25,$AU25,$AO25,$AQ25),5)</f>
        <v>0</v>
      </c>
      <c r="BA25" s="62">
        <f>LARGE(($I25,$K25,$M25,$O25,$Q25,$S25,$U25,$W25,$Y25,$AA25,$AC25,$AE25,$AG25,$AI25,$AK25,$AM25,$AS25,$AU25,$AO25,$AQ25),6)</f>
        <v>0</v>
      </c>
      <c r="BB25" s="62">
        <f>LARGE(($I25,$K25,$M25,$O25,$Q25,$S25,$U25,$W25,$Y25,$AA25,$AC25,$AE25,$AG25,$AI25,$AK25,$AM25,$AS25,$AU25,$AO25,$AQ25),7)</f>
        <v>0</v>
      </c>
      <c r="BC25" s="62">
        <f>LARGE(($I25,$K25,$M25,$O25,$Q25,$S25,$U25,$W25,$Y25,$AA25,$AC25,$AE25,$AG25,$AI25,$AK25,$AM25,$AS25,$AU25,$AO25,$AQ25),8)</f>
        <v>0</v>
      </c>
      <c r="BD25" s="62">
        <f>LARGE(($I25,$K25,$M25,$O25,$Q25,$S25,$U25,$W25,$Y25,$AA25,$AC25,$AE25,$AG25,$AI25,$AK25,$AM25,$AS25,$AU25,$AO25,$AQ25),9)</f>
        <v>0</v>
      </c>
    </row>
    <row r="26" spans="1:56" ht="16.5" thickBot="1">
      <c r="A26" s="220">
        <f t="shared" si="3"/>
        <v>22</v>
      </c>
      <c r="B26" s="36"/>
      <c r="C26" s="70"/>
      <c r="D26" s="71"/>
      <c r="E26" s="47">
        <f t="shared" si="0"/>
        <v>0</v>
      </c>
      <c r="F26" s="44">
        <f t="shared" si="1"/>
        <v>0</v>
      </c>
      <c r="G26" s="35">
        <f t="shared" si="2"/>
        <v>0</v>
      </c>
      <c r="H26" s="48"/>
      <c r="I26" s="37">
        <f>LOOKUP(H26,Poängberäkning!$B$6:$B$97,Poängberäkning!$C$6:$C$97)</f>
        <v>0</v>
      </c>
      <c r="J26" s="48"/>
      <c r="K26" s="37">
        <f>LOOKUP(J26,Poängberäkning!$B$6:$B$97,Poängberäkning!$C$6:$C$97)</f>
        <v>0</v>
      </c>
      <c r="L26" s="48"/>
      <c r="M26" s="37">
        <f>LOOKUP(L26,Poängberäkning!$B$6:$B$97,Poängberäkning!$C$6:$C$97)</f>
        <v>0</v>
      </c>
      <c r="N26" s="48"/>
      <c r="O26" s="37">
        <f>LOOKUP(N26,Poängberäkning!$B$6:$B$97,Poängberäkning!$C$6:$C$97)</f>
        <v>0</v>
      </c>
      <c r="P26" s="48"/>
      <c r="Q26" s="37">
        <f>LOOKUP(P26,Poängberäkning!$B$6:$B$97,Poängberäkning!$C$6:$C$97)</f>
        <v>0</v>
      </c>
      <c r="R26" s="48"/>
      <c r="S26" s="37">
        <f>LOOKUP(R26,Poängberäkning!$B$6:$B$97,Poängberäkning!$C$6:$C$97)</f>
        <v>0</v>
      </c>
      <c r="T26" s="59"/>
      <c r="U26" s="38">
        <f>LOOKUP(T26,Poängberäkning!$B$6:$B$97,Poängberäkning!$C$6:$C$97)</f>
        <v>0</v>
      </c>
      <c r="V26" s="49"/>
      <c r="W26" s="38">
        <f>LOOKUP(V26,Poängberäkning!$B$6:$B$97,Poängberäkning!$C$6:$C$97)</f>
        <v>0</v>
      </c>
      <c r="X26" s="49"/>
      <c r="Y26" s="38">
        <f>LOOKUP(X26,Poängberäkning!$B$6:$B$97,Poängberäkning!$C$6:$C$97)</f>
        <v>0</v>
      </c>
      <c r="Z26" s="49"/>
      <c r="AA26" s="38">
        <f>LOOKUP(Z26,Poängberäkning!$B$6:$B$97,Poängberäkning!$C$6:$C$97)</f>
        <v>0</v>
      </c>
      <c r="AB26" s="49"/>
      <c r="AC26" s="38">
        <f>LOOKUP(AB26,Poängberäkning!$B$6:$B$97,Poängberäkning!$C$6:$C$97)</f>
        <v>0</v>
      </c>
      <c r="AD26" s="49"/>
      <c r="AE26" s="38">
        <f>LOOKUP(AD26,Poängberäkning!$B$6:$B$97,Poängberäkning!$C$6:$C$97)</f>
        <v>0</v>
      </c>
      <c r="AF26" s="50"/>
      <c r="AG26" s="39">
        <f>LOOKUP(AF26,Poängberäkning!$B$6:$B$97,Poängberäkning!$C$6:$C$97)</f>
        <v>0</v>
      </c>
      <c r="AH26" s="50"/>
      <c r="AI26" s="132">
        <f>LOOKUP(AH26,Poängberäkning!$B$6:$B$97,Poängberäkning!$C$6:$C$97)</f>
        <v>0</v>
      </c>
      <c r="AJ26" s="93"/>
      <c r="AK26" s="61">
        <f>LOOKUP(AJ26,Poängberäkning!$B$6:$B$97,Poängberäkning!$C$6:$C$97)</f>
        <v>0</v>
      </c>
      <c r="AL26" s="93"/>
      <c r="AM26" s="61">
        <f>LOOKUP(AL26,Poängberäkning!$B$6:$B$97,Poängberäkning!$C$6:$C$97)</f>
        <v>0</v>
      </c>
      <c r="AN26" s="93"/>
      <c r="AO26" s="133">
        <f>LOOKUP(AN26,Poängberäkning!$B$6:$B$97,Poängberäkning!$C$6:$C$97)</f>
        <v>0</v>
      </c>
      <c r="AP26" s="93"/>
      <c r="AQ26" s="135">
        <f>LOOKUP(AP26,Poängberäkning!$B$6:$B$97,Poängberäkning!$C$6:$C$97)</f>
        <v>0</v>
      </c>
      <c r="AR26" s="93"/>
      <c r="AS26" s="133">
        <f>LOOKUP(AR26,Poängberäkning!$B$6:$B$97,Poängberäkning!$C$6:$C$97)</f>
        <v>0</v>
      </c>
      <c r="AT26" s="93"/>
      <c r="AU26" s="135">
        <f>LOOKUP(AT26,Poängberäkning!$B$6:$B$97,Poängberäkning!$C$6:$C$97)</f>
        <v>0</v>
      </c>
      <c r="AV26" s="64">
        <f>LARGE(($I26,$K26,$M26,$O26,$Q26,$S26,$U26,$W26,$Y26,$AA26,$AC26,$AE26,$AG26,$AI26,$AK26,$AM26,$AS26,$AU26,$AO26,$AQ26),1)</f>
        <v>0</v>
      </c>
      <c r="AW26" s="62">
        <f>LARGE(($I26,$K26,$M26,$O26,$Q26,$S26,$U26,$W26,$Y26,$AA26,$AC26,$AE26,$AG26,$AI26,$AK26,$AM26,$AS26,$AU26,$AO26,$AQ26),2)</f>
        <v>0</v>
      </c>
      <c r="AX26" s="62">
        <f>LARGE(($I26,$K26,$M26,$O26,$Q26,$S26,$U26,$W26,$Y26,$AA26,$AC26,$AE26,$AG26,$AI26,$AK26,$AM26,$AS26,$AU26,$AO26,$AQ26),3)</f>
        <v>0</v>
      </c>
      <c r="AY26" s="62">
        <f>LARGE(($I26,$K26,$M26,$O26,$Q26,$S26,$U26,$W26,$Y26,$AA26,$AC26,$AE26,$AG26,$AI26,$AK26,$AM26,$AS26,$AU26,$AO26,$AQ26),4)</f>
        <v>0</v>
      </c>
      <c r="AZ26" s="62">
        <f>LARGE(($I26,$K26,$M26,$O26,$Q26,$S26,$U26,$W26,$Y26,$AA26,$AC26,$AE26,$AG26,$AI26,$AK26,$AM26,$AS26,$AU26,$AO26,$AQ26),5)</f>
        <v>0</v>
      </c>
      <c r="BA26" s="62">
        <f>LARGE(($I26,$K26,$M26,$O26,$Q26,$S26,$U26,$W26,$Y26,$AA26,$AC26,$AE26,$AG26,$AI26,$AK26,$AM26,$AS26,$AU26,$AO26,$AQ26),6)</f>
        <v>0</v>
      </c>
      <c r="BB26" s="62">
        <f>LARGE(($I26,$K26,$M26,$O26,$Q26,$S26,$U26,$W26,$Y26,$AA26,$AC26,$AE26,$AG26,$AI26,$AK26,$AM26,$AS26,$AU26,$AO26,$AQ26),7)</f>
        <v>0</v>
      </c>
      <c r="BC26" s="62">
        <f>LARGE(($I26,$K26,$M26,$O26,$Q26,$S26,$U26,$W26,$Y26,$AA26,$AC26,$AE26,$AG26,$AI26,$AK26,$AM26,$AS26,$AU26,$AO26,$AQ26),8)</f>
        <v>0</v>
      </c>
      <c r="BD26" s="62">
        <f>LARGE(($I26,$K26,$M26,$O26,$Q26,$S26,$U26,$W26,$Y26,$AA26,$AC26,$AE26,$AG26,$AI26,$AK26,$AM26,$AS26,$AU26,$AO26,$AQ26),9)</f>
        <v>0</v>
      </c>
    </row>
    <row r="27" spans="1:56" ht="16.5" thickBot="1">
      <c r="A27" s="220">
        <f t="shared" si="3"/>
        <v>23</v>
      </c>
      <c r="B27" s="36"/>
      <c r="C27" s="72"/>
      <c r="D27" s="73"/>
      <c r="E27" s="47">
        <f t="shared" si="0"/>
        <v>0</v>
      </c>
      <c r="F27" s="44">
        <f t="shared" si="1"/>
        <v>0</v>
      </c>
      <c r="G27" s="35">
        <f t="shared" si="2"/>
        <v>0</v>
      </c>
      <c r="H27" s="48"/>
      <c r="I27" s="37">
        <f>LOOKUP(H27,Poängberäkning!$B$6:$B$97,Poängberäkning!$C$6:$C$97)</f>
        <v>0</v>
      </c>
      <c r="J27" s="48"/>
      <c r="K27" s="37">
        <f>LOOKUP(J27,Poängberäkning!$B$6:$B$97,Poängberäkning!$C$6:$C$97)</f>
        <v>0</v>
      </c>
      <c r="L27" s="48"/>
      <c r="M27" s="37">
        <f>LOOKUP(L27,Poängberäkning!$B$6:$B$97,Poängberäkning!$C$6:$C$97)</f>
        <v>0</v>
      </c>
      <c r="N27" s="48"/>
      <c r="O27" s="37">
        <f>LOOKUP(N27,Poängberäkning!$B$6:$B$97,Poängberäkning!$C$6:$C$97)</f>
        <v>0</v>
      </c>
      <c r="P27" s="48"/>
      <c r="Q27" s="37">
        <f>LOOKUP(P27,Poängberäkning!$B$6:$B$97,Poängberäkning!$C$6:$C$97)</f>
        <v>0</v>
      </c>
      <c r="R27" s="48"/>
      <c r="S27" s="37">
        <f>LOOKUP(R27,Poängberäkning!$B$6:$B$97,Poängberäkning!$C$6:$C$97)</f>
        <v>0</v>
      </c>
      <c r="T27" s="59"/>
      <c r="U27" s="38">
        <f>LOOKUP(T27,Poängberäkning!$B$6:$B$97,Poängberäkning!$C$6:$C$97)</f>
        <v>0</v>
      </c>
      <c r="V27" s="49"/>
      <c r="W27" s="38">
        <f>LOOKUP(V27,Poängberäkning!$B$6:$B$97,Poängberäkning!$C$6:$C$97)</f>
        <v>0</v>
      </c>
      <c r="X27" s="49"/>
      <c r="Y27" s="38">
        <f>LOOKUP(X27,Poängberäkning!$B$6:$B$97,Poängberäkning!$C$6:$C$97)</f>
        <v>0</v>
      </c>
      <c r="Z27" s="49"/>
      <c r="AA27" s="38">
        <f>LOOKUP(Z27,Poängberäkning!$B$6:$B$97,Poängberäkning!$C$6:$C$97)</f>
        <v>0</v>
      </c>
      <c r="AB27" s="49"/>
      <c r="AC27" s="38">
        <f>LOOKUP(AB27,Poängberäkning!$B$6:$B$97,Poängberäkning!$C$6:$C$97)</f>
        <v>0</v>
      </c>
      <c r="AD27" s="49"/>
      <c r="AE27" s="38">
        <f>LOOKUP(AD27,Poängberäkning!$B$6:$B$97,Poängberäkning!$C$6:$C$97)</f>
        <v>0</v>
      </c>
      <c r="AF27" s="50"/>
      <c r="AG27" s="39">
        <f>LOOKUP(AF27,Poängberäkning!$B$6:$B$97,Poängberäkning!$C$6:$C$97)</f>
        <v>0</v>
      </c>
      <c r="AH27" s="51"/>
      <c r="AI27" s="132">
        <f>LOOKUP(AH27,Poängberäkning!$B$6:$B$97,Poängberäkning!$C$6:$C$97)</f>
        <v>0</v>
      </c>
      <c r="AJ27" s="93"/>
      <c r="AK27" s="61">
        <f>LOOKUP(AJ27,Poängberäkning!$B$6:$B$97,Poängberäkning!$C$6:$C$97)</f>
        <v>0</v>
      </c>
      <c r="AL27" s="93"/>
      <c r="AM27" s="61">
        <f>LOOKUP(AL27,Poängberäkning!$B$6:$B$97,Poängberäkning!$C$6:$C$97)</f>
        <v>0</v>
      </c>
      <c r="AN27" s="93"/>
      <c r="AO27" s="133">
        <f>LOOKUP(AN27,Poängberäkning!$B$6:$B$97,Poängberäkning!$C$6:$C$97)</f>
        <v>0</v>
      </c>
      <c r="AP27" s="93"/>
      <c r="AQ27" s="135">
        <f>LOOKUP(AP27,Poängberäkning!$B$6:$B$97,Poängberäkning!$C$6:$C$97)</f>
        <v>0</v>
      </c>
      <c r="AR27" s="93"/>
      <c r="AS27" s="133">
        <f>LOOKUP(AR27,Poängberäkning!$B$6:$B$97,Poängberäkning!$C$6:$C$97)</f>
        <v>0</v>
      </c>
      <c r="AT27" s="93"/>
      <c r="AU27" s="135">
        <f>LOOKUP(AT27,Poängberäkning!$B$6:$B$97,Poängberäkning!$C$6:$C$97)</f>
        <v>0</v>
      </c>
      <c r="AV27" s="64">
        <f>LARGE(($I27,$K27,$M27,$O27,$Q27,$S27,$U27,$W27,$Y27,$AA27,$AC27,$AE27,$AG27,$AI27,$AK27,$AM27,$AS27,$AU27,$AO27,$AQ27),1)</f>
        <v>0</v>
      </c>
      <c r="AW27" s="62">
        <f>LARGE(($I27,$K27,$M27,$O27,$Q27,$S27,$U27,$W27,$Y27,$AA27,$AC27,$AE27,$AG27,$AI27,$AK27,$AM27,$AS27,$AU27,$AO27,$AQ27),2)</f>
        <v>0</v>
      </c>
      <c r="AX27" s="62">
        <f>LARGE(($I27,$K27,$M27,$O27,$Q27,$S27,$U27,$W27,$Y27,$AA27,$AC27,$AE27,$AG27,$AI27,$AK27,$AM27,$AS27,$AU27,$AO27,$AQ27),3)</f>
        <v>0</v>
      </c>
      <c r="AY27" s="62">
        <f>LARGE(($I27,$K27,$M27,$O27,$Q27,$S27,$U27,$W27,$Y27,$AA27,$AC27,$AE27,$AG27,$AI27,$AK27,$AM27,$AS27,$AU27,$AO27,$AQ27),4)</f>
        <v>0</v>
      </c>
      <c r="AZ27" s="62">
        <f>LARGE(($I27,$K27,$M27,$O27,$Q27,$S27,$U27,$W27,$Y27,$AA27,$AC27,$AE27,$AG27,$AI27,$AK27,$AM27,$AS27,$AU27,$AO27,$AQ27),5)</f>
        <v>0</v>
      </c>
      <c r="BA27" s="62">
        <f>LARGE(($I27,$K27,$M27,$O27,$Q27,$S27,$U27,$W27,$Y27,$AA27,$AC27,$AE27,$AG27,$AI27,$AK27,$AM27,$AS27,$AU27,$AO27,$AQ27),6)</f>
        <v>0</v>
      </c>
      <c r="BB27" s="62">
        <f>LARGE(($I27,$K27,$M27,$O27,$Q27,$S27,$U27,$W27,$Y27,$AA27,$AC27,$AE27,$AG27,$AI27,$AK27,$AM27,$AS27,$AU27,$AO27,$AQ27),7)</f>
        <v>0</v>
      </c>
      <c r="BC27" s="62">
        <f>LARGE(($I27,$K27,$M27,$O27,$Q27,$S27,$U27,$W27,$Y27,$AA27,$AC27,$AE27,$AG27,$AI27,$AK27,$AM27,$AS27,$AU27,$AO27,$AQ27),8)</f>
        <v>0</v>
      </c>
      <c r="BD27" s="62">
        <f>LARGE(($I27,$K27,$M27,$O27,$Q27,$S27,$U27,$W27,$Y27,$AA27,$AC27,$AE27,$AG27,$AI27,$AK27,$AM27,$AS27,$AU27,$AO27,$AQ27),9)</f>
        <v>0</v>
      </c>
    </row>
    <row r="28" spans="1:56" ht="16.5" thickBot="1">
      <c r="A28" s="220">
        <f t="shared" si="3"/>
        <v>24</v>
      </c>
      <c r="B28" s="36"/>
      <c r="C28" s="70"/>
      <c r="D28" s="71"/>
      <c r="E28" s="47">
        <f t="shared" si="0"/>
        <v>0</v>
      </c>
      <c r="F28" s="44">
        <f t="shared" si="1"/>
        <v>0</v>
      </c>
      <c r="G28" s="35">
        <f t="shared" si="2"/>
        <v>0</v>
      </c>
      <c r="H28" s="48"/>
      <c r="I28" s="37">
        <f>LOOKUP(H28,Poängberäkning!$B$6:$B$97,Poängberäkning!$C$6:$C$97)</f>
        <v>0</v>
      </c>
      <c r="J28" s="48"/>
      <c r="K28" s="37">
        <f>LOOKUP(J28,Poängberäkning!$B$6:$B$97,Poängberäkning!$C$6:$C$97)</f>
        <v>0</v>
      </c>
      <c r="L28" s="48"/>
      <c r="M28" s="37">
        <f>LOOKUP(L28,Poängberäkning!$B$6:$B$97,Poängberäkning!$C$6:$C$97)</f>
        <v>0</v>
      </c>
      <c r="N28" s="48"/>
      <c r="O28" s="37">
        <f>LOOKUP(N28,Poängberäkning!$B$6:$B$97,Poängberäkning!$C$6:$C$97)</f>
        <v>0</v>
      </c>
      <c r="P28" s="48"/>
      <c r="Q28" s="37">
        <f>LOOKUP(P28,Poängberäkning!$B$6:$B$97,Poängberäkning!$C$6:$C$97)</f>
        <v>0</v>
      </c>
      <c r="R28" s="48"/>
      <c r="S28" s="37">
        <f>LOOKUP(R28,Poängberäkning!$B$6:$B$97,Poängberäkning!$C$6:$C$97)</f>
        <v>0</v>
      </c>
      <c r="T28" s="59"/>
      <c r="U28" s="38">
        <f>LOOKUP(T28,Poängberäkning!$B$6:$B$97,Poängberäkning!$C$6:$C$97)</f>
        <v>0</v>
      </c>
      <c r="V28" s="49"/>
      <c r="W28" s="38">
        <f>LOOKUP(V28,Poängberäkning!$B$6:$B$97,Poängberäkning!$C$6:$C$97)</f>
        <v>0</v>
      </c>
      <c r="X28" s="49"/>
      <c r="Y28" s="38">
        <f>LOOKUP(X28,Poängberäkning!$B$6:$B$97,Poängberäkning!$C$6:$C$97)</f>
        <v>0</v>
      </c>
      <c r="Z28" s="49"/>
      <c r="AA28" s="38">
        <f>LOOKUP(Z28,Poängberäkning!$B$6:$B$97,Poängberäkning!$C$6:$C$97)</f>
        <v>0</v>
      </c>
      <c r="AB28" s="49"/>
      <c r="AC28" s="38">
        <f>LOOKUP(AB28,Poängberäkning!$B$6:$B$97,Poängberäkning!$C$6:$C$97)</f>
        <v>0</v>
      </c>
      <c r="AD28" s="49"/>
      <c r="AE28" s="38">
        <f>LOOKUP(AD28,Poängberäkning!$B$6:$B$97,Poängberäkning!$C$6:$C$97)</f>
        <v>0</v>
      </c>
      <c r="AF28" s="50"/>
      <c r="AG28" s="39">
        <f>LOOKUP(AF28,Poängberäkning!$B$6:$B$97,Poängberäkning!$C$6:$C$97)</f>
        <v>0</v>
      </c>
      <c r="AH28" s="50"/>
      <c r="AI28" s="132">
        <f>LOOKUP(AH28,Poängberäkning!$B$6:$B$97,Poängberäkning!$C$6:$C$97)</f>
        <v>0</v>
      </c>
      <c r="AJ28" s="93"/>
      <c r="AK28" s="61">
        <f>LOOKUP(AJ28,Poängberäkning!$B$6:$B$97,Poängberäkning!$C$6:$C$97)</f>
        <v>0</v>
      </c>
      <c r="AL28" s="93"/>
      <c r="AM28" s="61">
        <f>LOOKUP(AL28,Poängberäkning!$B$6:$B$97,Poängberäkning!$C$6:$C$97)</f>
        <v>0</v>
      </c>
      <c r="AN28" s="93"/>
      <c r="AO28" s="133">
        <f>LOOKUP(AN28,Poängberäkning!$B$6:$B$97,Poängberäkning!$C$6:$C$97)</f>
        <v>0</v>
      </c>
      <c r="AP28" s="93"/>
      <c r="AQ28" s="135">
        <f>LOOKUP(AP28,Poängberäkning!$B$6:$B$97,Poängberäkning!$C$6:$C$97)</f>
        <v>0</v>
      </c>
      <c r="AR28" s="93"/>
      <c r="AS28" s="133">
        <f>LOOKUP(AR28,Poängberäkning!$B$6:$B$97,Poängberäkning!$C$6:$C$97)</f>
        <v>0</v>
      </c>
      <c r="AT28" s="93"/>
      <c r="AU28" s="135">
        <f>LOOKUP(AT28,Poängberäkning!$B$6:$B$97,Poängberäkning!$C$6:$C$97)</f>
        <v>0</v>
      </c>
      <c r="AV28" s="64">
        <f>LARGE(($I28,$K28,$M28,$O28,$Q28,$S28,$U28,$W28,$Y28,$AA28,$AC28,$AE28,$AG28,$AI28,$AK28,$AM28,$AS28,$AU28,$AO28,$AQ28),1)</f>
        <v>0</v>
      </c>
      <c r="AW28" s="62">
        <f>LARGE(($I28,$K28,$M28,$O28,$Q28,$S28,$U28,$W28,$Y28,$AA28,$AC28,$AE28,$AG28,$AI28,$AK28,$AM28,$AS28,$AU28,$AO28,$AQ28),2)</f>
        <v>0</v>
      </c>
      <c r="AX28" s="62">
        <f>LARGE(($I28,$K28,$M28,$O28,$Q28,$S28,$U28,$W28,$Y28,$AA28,$AC28,$AE28,$AG28,$AI28,$AK28,$AM28,$AS28,$AU28,$AO28,$AQ28),3)</f>
        <v>0</v>
      </c>
      <c r="AY28" s="62">
        <f>LARGE(($I28,$K28,$M28,$O28,$Q28,$S28,$U28,$W28,$Y28,$AA28,$AC28,$AE28,$AG28,$AI28,$AK28,$AM28,$AS28,$AU28,$AO28,$AQ28),4)</f>
        <v>0</v>
      </c>
      <c r="AZ28" s="62">
        <f>LARGE(($I28,$K28,$M28,$O28,$Q28,$S28,$U28,$W28,$Y28,$AA28,$AC28,$AE28,$AG28,$AI28,$AK28,$AM28,$AS28,$AU28,$AO28,$AQ28),5)</f>
        <v>0</v>
      </c>
      <c r="BA28" s="62">
        <f>LARGE(($I28,$K28,$M28,$O28,$Q28,$S28,$U28,$W28,$Y28,$AA28,$AC28,$AE28,$AG28,$AI28,$AK28,$AM28,$AS28,$AU28,$AO28,$AQ28),6)</f>
        <v>0</v>
      </c>
      <c r="BB28" s="62">
        <f>LARGE(($I28,$K28,$M28,$O28,$Q28,$S28,$U28,$W28,$Y28,$AA28,$AC28,$AE28,$AG28,$AI28,$AK28,$AM28,$AS28,$AU28,$AO28,$AQ28),7)</f>
        <v>0</v>
      </c>
      <c r="BC28" s="62">
        <f>LARGE(($I28,$K28,$M28,$O28,$Q28,$S28,$U28,$W28,$Y28,$AA28,$AC28,$AE28,$AG28,$AI28,$AK28,$AM28,$AS28,$AU28,$AO28,$AQ28),8)</f>
        <v>0</v>
      </c>
      <c r="BD28" s="62">
        <f>LARGE(($I28,$K28,$M28,$O28,$Q28,$S28,$U28,$W28,$Y28,$AA28,$AC28,$AE28,$AG28,$AI28,$AK28,$AM28,$AS28,$AU28,$AO28,$AQ28),9)</f>
        <v>0</v>
      </c>
    </row>
    <row r="29" spans="1:56" ht="16.5" thickBot="1">
      <c r="A29" s="220">
        <f t="shared" si="3"/>
        <v>25</v>
      </c>
      <c r="B29" s="36"/>
      <c r="C29" s="171"/>
      <c r="D29" s="172"/>
      <c r="E29" s="47">
        <f t="shared" si="0"/>
        <v>0</v>
      </c>
      <c r="F29" s="44">
        <f t="shared" si="1"/>
        <v>0</v>
      </c>
      <c r="G29" s="35">
        <f t="shared" si="2"/>
        <v>0</v>
      </c>
      <c r="H29" s="48"/>
      <c r="I29" s="37">
        <f>LOOKUP(H29,Poängberäkning!$B$6:$B$97,Poängberäkning!$C$6:$C$97)</f>
        <v>0</v>
      </c>
      <c r="J29" s="48"/>
      <c r="K29" s="37">
        <f>LOOKUP(J29,Poängberäkning!$B$6:$B$97,Poängberäkning!$C$6:$C$97)</f>
        <v>0</v>
      </c>
      <c r="L29" s="48"/>
      <c r="M29" s="37">
        <f>LOOKUP(L29,Poängberäkning!$B$6:$B$97,Poängberäkning!$C$6:$C$97)</f>
        <v>0</v>
      </c>
      <c r="N29" s="48"/>
      <c r="O29" s="37">
        <f>LOOKUP(N29,Poängberäkning!$B$6:$B$97,Poängberäkning!$C$6:$C$97)</f>
        <v>0</v>
      </c>
      <c r="P29" s="48"/>
      <c r="Q29" s="37">
        <f>LOOKUP(P29,Poängberäkning!$B$6:$B$97,Poängberäkning!$C$6:$C$97)</f>
        <v>0</v>
      </c>
      <c r="R29" s="48"/>
      <c r="S29" s="37">
        <f>LOOKUP(R29,Poängberäkning!$B$6:$B$97,Poängberäkning!$C$6:$C$97)</f>
        <v>0</v>
      </c>
      <c r="T29" s="59"/>
      <c r="U29" s="38">
        <f>LOOKUP(T29,Poängberäkning!$B$6:$B$97,Poängberäkning!$C$6:$C$97)</f>
        <v>0</v>
      </c>
      <c r="V29" s="49"/>
      <c r="W29" s="38">
        <f>LOOKUP(V29,Poängberäkning!$B$6:$B$97,Poängberäkning!$C$6:$C$97)</f>
        <v>0</v>
      </c>
      <c r="X29" s="49"/>
      <c r="Y29" s="38">
        <f>LOOKUP(X29,Poängberäkning!$B$6:$B$97,Poängberäkning!$C$6:$C$97)</f>
        <v>0</v>
      </c>
      <c r="Z29" s="49"/>
      <c r="AA29" s="38">
        <f>LOOKUP(Z29,Poängberäkning!$B$6:$B$97,Poängberäkning!$C$6:$C$97)</f>
        <v>0</v>
      </c>
      <c r="AB29" s="49"/>
      <c r="AC29" s="38">
        <f>LOOKUP(AB29,Poängberäkning!$B$6:$B$97,Poängberäkning!$C$6:$C$97)</f>
        <v>0</v>
      </c>
      <c r="AD29" s="49"/>
      <c r="AE29" s="38">
        <f>LOOKUP(AD29,Poängberäkning!$B$6:$B$97,Poängberäkning!$C$6:$C$97)</f>
        <v>0</v>
      </c>
      <c r="AF29" s="50"/>
      <c r="AG29" s="39">
        <f>LOOKUP(AF29,Poängberäkning!$B$6:$B$97,Poängberäkning!$C$6:$C$97)</f>
        <v>0</v>
      </c>
      <c r="AH29" s="51"/>
      <c r="AI29" s="132">
        <f>LOOKUP(AH29,Poängberäkning!$B$6:$B$97,Poängberäkning!$C$6:$C$97)</f>
        <v>0</v>
      </c>
      <c r="AJ29" s="93"/>
      <c r="AK29" s="61">
        <f>LOOKUP(AJ29,Poängberäkning!$B$6:$B$97,Poängberäkning!$C$6:$C$97)</f>
        <v>0</v>
      </c>
      <c r="AL29" s="93"/>
      <c r="AM29" s="61">
        <f>LOOKUP(AL29,Poängberäkning!$B$6:$B$97,Poängberäkning!$C$6:$C$97)</f>
        <v>0</v>
      </c>
      <c r="AN29" s="93"/>
      <c r="AO29" s="133">
        <f>LOOKUP(AN29,Poängberäkning!$B$6:$B$97,Poängberäkning!$C$6:$C$97)</f>
        <v>0</v>
      </c>
      <c r="AP29" s="93"/>
      <c r="AQ29" s="135">
        <f>LOOKUP(AP29,Poängberäkning!$B$6:$B$97,Poängberäkning!$C$6:$C$97)</f>
        <v>0</v>
      </c>
      <c r="AR29" s="93"/>
      <c r="AS29" s="133">
        <f>LOOKUP(AR29,Poängberäkning!$B$6:$B$97,Poängberäkning!$C$6:$C$97)</f>
        <v>0</v>
      </c>
      <c r="AT29" s="93"/>
      <c r="AU29" s="135">
        <f>LOOKUP(AT29,Poängberäkning!$B$6:$B$97,Poängberäkning!$C$6:$C$97)</f>
        <v>0</v>
      </c>
      <c r="AV29" s="64">
        <f>LARGE(($I29,$K29,$M29,$O29,$Q29,$S29,$U29,$W29,$Y29,$AA29,$AC29,$AE29,$AG29,$AI29,$AK29,$AM29,$AS29,$AU29,$AO29,$AQ29),1)</f>
        <v>0</v>
      </c>
      <c r="AW29" s="62">
        <f>LARGE(($I29,$K29,$M29,$O29,$Q29,$S29,$U29,$W29,$Y29,$AA29,$AC29,$AE29,$AG29,$AI29,$AK29,$AM29,$AS29,$AU29,$AO29,$AQ29),2)</f>
        <v>0</v>
      </c>
      <c r="AX29" s="62">
        <f>LARGE(($I29,$K29,$M29,$O29,$Q29,$S29,$U29,$W29,$Y29,$AA29,$AC29,$AE29,$AG29,$AI29,$AK29,$AM29,$AS29,$AU29,$AO29,$AQ29),3)</f>
        <v>0</v>
      </c>
      <c r="AY29" s="62">
        <f>LARGE(($I29,$K29,$M29,$O29,$Q29,$S29,$U29,$W29,$Y29,$AA29,$AC29,$AE29,$AG29,$AI29,$AK29,$AM29,$AS29,$AU29,$AO29,$AQ29),4)</f>
        <v>0</v>
      </c>
      <c r="AZ29" s="62">
        <f>LARGE(($I29,$K29,$M29,$O29,$Q29,$S29,$U29,$W29,$Y29,$AA29,$AC29,$AE29,$AG29,$AI29,$AK29,$AM29,$AS29,$AU29,$AO29,$AQ29),5)</f>
        <v>0</v>
      </c>
      <c r="BA29" s="62">
        <f>LARGE(($I29,$K29,$M29,$O29,$Q29,$S29,$U29,$W29,$Y29,$AA29,$AC29,$AE29,$AG29,$AI29,$AK29,$AM29,$AS29,$AU29,$AO29,$AQ29),6)</f>
        <v>0</v>
      </c>
      <c r="BB29" s="62">
        <f>LARGE(($I29,$K29,$M29,$O29,$Q29,$S29,$U29,$W29,$Y29,$AA29,$AC29,$AE29,$AG29,$AI29,$AK29,$AM29,$AS29,$AU29,$AO29,$AQ29),7)</f>
        <v>0</v>
      </c>
      <c r="BC29" s="62">
        <f>LARGE(($I29,$K29,$M29,$O29,$Q29,$S29,$U29,$W29,$Y29,$AA29,$AC29,$AE29,$AG29,$AI29,$AK29,$AM29,$AS29,$AU29,$AO29,$AQ29),8)</f>
        <v>0</v>
      </c>
      <c r="BD29" s="62">
        <f>LARGE(($I29,$K29,$M29,$O29,$Q29,$S29,$U29,$W29,$Y29,$AA29,$AC29,$AE29,$AG29,$AI29,$AK29,$AM29,$AS29,$AU29,$AO29,$AQ29),9)</f>
        <v>0</v>
      </c>
    </row>
    <row r="30" spans="1:56" ht="16.5" thickBot="1">
      <c r="A30" s="220">
        <f t="shared" si="3"/>
        <v>26</v>
      </c>
      <c r="B30" s="36"/>
      <c r="C30" s="70"/>
      <c r="D30" s="71"/>
      <c r="E30" s="47">
        <f t="shared" si="0"/>
        <v>0</v>
      </c>
      <c r="F30" s="44">
        <f t="shared" si="1"/>
        <v>0</v>
      </c>
      <c r="G30" s="35">
        <f t="shared" si="2"/>
        <v>0</v>
      </c>
      <c r="H30" s="48"/>
      <c r="I30" s="37">
        <f>LOOKUP(H30,Poängberäkning!$B$6:$B$97,Poängberäkning!$C$6:$C$97)</f>
        <v>0</v>
      </c>
      <c r="J30" s="48"/>
      <c r="K30" s="37">
        <f>LOOKUP(J30,Poängberäkning!$B$6:$B$97,Poängberäkning!$C$6:$C$97)</f>
        <v>0</v>
      </c>
      <c r="L30" s="48"/>
      <c r="M30" s="37">
        <f>LOOKUP(L30,Poängberäkning!$B$6:$B$97,Poängberäkning!$C$6:$C$97)</f>
        <v>0</v>
      </c>
      <c r="N30" s="48"/>
      <c r="O30" s="37">
        <f>LOOKUP(N30,Poängberäkning!$B$6:$B$97,Poängberäkning!$C$6:$C$97)</f>
        <v>0</v>
      </c>
      <c r="P30" s="48"/>
      <c r="Q30" s="37">
        <f>LOOKUP(P30,Poängberäkning!$B$6:$B$97,Poängberäkning!$C$6:$C$97)</f>
        <v>0</v>
      </c>
      <c r="R30" s="48"/>
      <c r="S30" s="37">
        <f>LOOKUP(R30,Poängberäkning!$B$6:$B$97,Poängberäkning!$C$6:$C$97)</f>
        <v>0</v>
      </c>
      <c r="T30" s="59"/>
      <c r="U30" s="38">
        <f>LOOKUP(T30,Poängberäkning!$B$6:$B$97,Poängberäkning!$C$6:$C$97)</f>
        <v>0</v>
      </c>
      <c r="V30" s="49"/>
      <c r="W30" s="38">
        <f>LOOKUP(V30,Poängberäkning!$B$6:$B$97,Poängberäkning!$C$6:$C$97)</f>
        <v>0</v>
      </c>
      <c r="X30" s="49"/>
      <c r="Y30" s="38">
        <f>LOOKUP(X30,Poängberäkning!$B$6:$B$97,Poängberäkning!$C$6:$C$97)</f>
        <v>0</v>
      </c>
      <c r="Z30" s="49"/>
      <c r="AA30" s="38">
        <f>LOOKUP(Z30,Poängberäkning!$B$6:$B$97,Poängberäkning!$C$6:$C$97)</f>
        <v>0</v>
      </c>
      <c r="AB30" s="49"/>
      <c r="AC30" s="38">
        <f>LOOKUP(AB30,Poängberäkning!$B$6:$B$97,Poängberäkning!$C$6:$C$97)</f>
        <v>0</v>
      </c>
      <c r="AD30" s="49"/>
      <c r="AE30" s="38">
        <f>LOOKUP(AD30,Poängberäkning!$B$6:$B$97,Poängberäkning!$C$6:$C$97)</f>
        <v>0</v>
      </c>
      <c r="AF30" s="50"/>
      <c r="AG30" s="39">
        <f>LOOKUP(AF30,Poängberäkning!$B$6:$B$97,Poängberäkning!$C$6:$C$97)</f>
        <v>0</v>
      </c>
      <c r="AH30" s="51"/>
      <c r="AI30" s="132">
        <f>LOOKUP(AH30,Poängberäkning!$B$6:$B$97,Poängberäkning!$C$6:$C$97)</f>
        <v>0</v>
      </c>
      <c r="AJ30" s="93"/>
      <c r="AK30" s="61">
        <f>LOOKUP(AJ30,Poängberäkning!$B$6:$B$97,Poängberäkning!$C$6:$C$97)</f>
        <v>0</v>
      </c>
      <c r="AL30" s="93"/>
      <c r="AM30" s="61">
        <f>LOOKUP(AL30,Poängberäkning!$B$6:$B$97,Poängberäkning!$C$6:$C$97)</f>
        <v>0</v>
      </c>
      <c r="AN30" s="93"/>
      <c r="AO30" s="133">
        <f>LOOKUP(AN30,Poängberäkning!$B$6:$B$97,Poängberäkning!$C$6:$C$97)</f>
        <v>0</v>
      </c>
      <c r="AP30" s="93"/>
      <c r="AQ30" s="135">
        <f>LOOKUP(AP30,Poängberäkning!$B$6:$B$97,Poängberäkning!$C$6:$C$97)</f>
        <v>0</v>
      </c>
      <c r="AR30" s="93"/>
      <c r="AS30" s="133">
        <f>LOOKUP(AR30,Poängberäkning!$B$6:$B$97,Poängberäkning!$C$6:$C$97)</f>
        <v>0</v>
      </c>
      <c r="AT30" s="93"/>
      <c r="AU30" s="135">
        <f>LOOKUP(AT30,Poängberäkning!$B$6:$B$97,Poängberäkning!$C$6:$C$97)</f>
        <v>0</v>
      </c>
      <c r="AV30" s="64">
        <f>LARGE(($I30,$K30,$M30,$O30,$Q30,$S30,$U30,$W30,$Y30,$AA30,$AC30,$AE30,$AG30,$AI30,$AK30,$AM30,$AS30,$AU30,$AO30,$AQ30),1)</f>
        <v>0</v>
      </c>
      <c r="AW30" s="62">
        <f>LARGE(($I30,$K30,$M30,$O30,$Q30,$S30,$U30,$W30,$Y30,$AA30,$AC30,$AE30,$AG30,$AI30,$AK30,$AM30,$AS30,$AU30,$AO30,$AQ30),2)</f>
        <v>0</v>
      </c>
      <c r="AX30" s="62">
        <f>LARGE(($I30,$K30,$M30,$O30,$Q30,$S30,$U30,$W30,$Y30,$AA30,$AC30,$AE30,$AG30,$AI30,$AK30,$AM30,$AS30,$AU30,$AO30,$AQ30),3)</f>
        <v>0</v>
      </c>
      <c r="AY30" s="62">
        <f>LARGE(($I30,$K30,$M30,$O30,$Q30,$S30,$U30,$W30,$Y30,$AA30,$AC30,$AE30,$AG30,$AI30,$AK30,$AM30,$AS30,$AU30,$AO30,$AQ30),4)</f>
        <v>0</v>
      </c>
      <c r="AZ30" s="62">
        <f>LARGE(($I30,$K30,$M30,$O30,$Q30,$S30,$U30,$W30,$Y30,$AA30,$AC30,$AE30,$AG30,$AI30,$AK30,$AM30,$AS30,$AU30,$AO30,$AQ30),5)</f>
        <v>0</v>
      </c>
      <c r="BA30" s="62">
        <f>LARGE(($I30,$K30,$M30,$O30,$Q30,$S30,$U30,$W30,$Y30,$AA30,$AC30,$AE30,$AG30,$AI30,$AK30,$AM30,$AS30,$AU30,$AO30,$AQ30),6)</f>
        <v>0</v>
      </c>
      <c r="BB30" s="62">
        <f>LARGE(($I30,$K30,$M30,$O30,$Q30,$S30,$U30,$W30,$Y30,$AA30,$AC30,$AE30,$AG30,$AI30,$AK30,$AM30,$AS30,$AU30,$AO30,$AQ30),7)</f>
        <v>0</v>
      </c>
      <c r="BC30" s="62">
        <f>LARGE(($I30,$K30,$M30,$O30,$Q30,$S30,$U30,$W30,$Y30,$AA30,$AC30,$AE30,$AG30,$AI30,$AK30,$AM30,$AS30,$AU30,$AO30,$AQ30),8)</f>
        <v>0</v>
      </c>
      <c r="BD30" s="62">
        <f>LARGE(($I30,$K30,$M30,$O30,$Q30,$S30,$U30,$W30,$Y30,$AA30,$AC30,$AE30,$AG30,$AI30,$AK30,$AM30,$AS30,$AU30,$AO30,$AQ30),9)</f>
        <v>0</v>
      </c>
    </row>
    <row r="31" spans="1:56" ht="16.5" thickBot="1">
      <c r="A31" s="220">
        <f t="shared" si="3"/>
        <v>27</v>
      </c>
      <c r="B31" s="36"/>
      <c r="C31" s="70"/>
      <c r="D31" s="71"/>
      <c r="E31" s="47">
        <f t="shared" si="0"/>
        <v>0</v>
      </c>
      <c r="F31" s="44">
        <f t="shared" si="1"/>
        <v>0</v>
      </c>
      <c r="G31" s="35">
        <f t="shared" si="2"/>
        <v>0</v>
      </c>
      <c r="H31" s="48"/>
      <c r="I31" s="37">
        <f>LOOKUP(H31,Poängberäkning!$B$6:$B$97,Poängberäkning!$C$6:$C$97)</f>
        <v>0</v>
      </c>
      <c r="J31" s="48"/>
      <c r="K31" s="37">
        <f>LOOKUP(J31,Poängberäkning!$B$6:$B$97,Poängberäkning!$C$6:$C$97)</f>
        <v>0</v>
      </c>
      <c r="L31" s="48"/>
      <c r="M31" s="37">
        <f>LOOKUP(L31,Poängberäkning!$B$6:$B$97,Poängberäkning!$C$6:$C$97)</f>
        <v>0</v>
      </c>
      <c r="N31" s="48"/>
      <c r="O31" s="37">
        <f>LOOKUP(N31,Poängberäkning!$B$6:$B$97,Poängberäkning!$C$6:$C$97)</f>
        <v>0</v>
      </c>
      <c r="P31" s="48"/>
      <c r="Q31" s="37">
        <f>LOOKUP(P31,Poängberäkning!$B$6:$B$97,Poängberäkning!$C$6:$C$97)</f>
        <v>0</v>
      </c>
      <c r="R31" s="48"/>
      <c r="S31" s="37">
        <f>LOOKUP(R31,Poängberäkning!$B$6:$B$97,Poängberäkning!$C$6:$C$97)</f>
        <v>0</v>
      </c>
      <c r="T31" s="59"/>
      <c r="U31" s="38">
        <f>LOOKUP(T31,Poängberäkning!$B$6:$B$97,Poängberäkning!$C$6:$C$97)</f>
        <v>0</v>
      </c>
      <c r="V31" s="49"/>
      <c r="W31" s="38">
        <f>LOOKUP(V31,Poängberäkning!$B$6:$B$97,Poängberäkning!$C$6:$C$97)</f>
        <v>0</v>
      </c>
      <c r="X31" s="49"/>
      <c r="Y31" s="38">
        <f>LOOKUP(X31,Poängberäkning!$B$6:$B$97,Poängberäkning!$C$6:$C$97)</f>
        <v>0</v>
      </c>
      <c r="Z31" s="49"/>
      <c r="AA31" s="38">
        <f>LOOKUP(Z31,Poängberäkning!$B$6:$B$97,Poängberäkning!$C$6:$C$97)</f>
        <v>0</v>
      </c>
      <c r="AB31" s="49"/>
      <c r="AC31" s="38">
        <f>LOOKUP(AB31,Poängberäkning!$B$6:$B$97,Poängberäkning!$C$6:$C$97)</f>
        <v>0</v>
      </c>
      <c r="AD31" s="49"/>
      <c r="AE31" s="38">
        <f>LOOKUP(AD31,Poängberäkning!$B$6:$B$97,Poängberäkning!$C$6:$C$97)</f>
        <v>0</v>
      </c>
      <c r="AF31" s="50"/>
      <c r="AG31" s="39">
        <f>LOOKUP(AF31,Poängberäkning!$B$6:$B$97,Poängberäkning!$C$6:$C$97)</f>
        <v>0</v>
      </c>
      <c r="AH31" s="50"/>
      <c r="AI31" s="132">
        <f>LOOKUP(AH31,Poängberäkning!$B$6:$B$97,Poängberäkning!$C$6:$C$97)</f>
        <v>0</v>
      </c>
      <c r="AJ31" s="93"/>
      <c r="AK31" s="61">
        <f>LOOKUP(AJ31,Poängberäkning!$B$6:$B$97,Poängberäkning!$C$6:$C$97)</f>
        <v>0</v>
      </c>
      <c r="AL31" s="93"/>
      <c r="AM31" s="61">
        <f>LOOKUP(AL31,Poängberäkning!$B$6:$B$97,Poängberäkning!$C$6:$C$97)</f>
        <v>0</v>
      </c>
      <c r="AN31" s="93"/>
      <c r="AO31" s="133">
        <f>LOOKUP(AN31,Poängberäkning!$B$6:$B$97,Poängberäkning!$C$6:$C$97)</f>
        <v>0</v>
      </c>
      <c r="AP31" s="93"/>
      <c r="AQ31" s="135">
        <f>LOOKUP(AP31,Poängberäkning!$B$6:$B$97,Poängberäkning!$C$6:$C$97)</f>
        <v>0</v>
      </c>
      <c r="AR31" s="93"/>
      <c r="AS31" s="133">
        <f>LOOKUP(AR31,Poängberäkning!$B$6:$B$97,Poängberäkning!$C$6:$C$97)</f>
        <v>0</v>
      </c>
      <c r="AT31" s="93"/>
      <c r="AU31" s="135">
        <f>LOOKUP(AT31,Poängberäkning!$B$6:$B$97,Poängberäkning!$C$6:$C$97)</f>
        <v>0</v>
      </c>
      <c r="AV31" s="64">
        <f>LARGE(($I31,$K31,$M31,$O31,$Q31,$S31,$U31,$W31,$Y31,$AA31,$AC31,$AE31,$AG31,$AI31,$AK31,$AM31,$AS31,$AU31,$AO31,$AQ31),1)</f>
        <v>0</v>
      </c>
      <c r="AW31" s="62">
        <f>LARGE(($I31,$K31,$M31,$O31,$Q31,$S31,$U31,$W31,$Y31,$AA31,$AC31,$AE31,$AG31,$AI31,$AK31,$AM31,$AS31,$AU31,$AO31,$AQ31),2)</f>
        <v>0</v>
      </c>
      <c r="AX31" s="62">
        <f>LARGE(($I31,$K31,$M31,$O31,$Q31,$S31,$U31,$W31,$Y31,$AA31,$AC31,$AE31,$AG31,$AI31,$AK31,$AM31,$AS31,$AU31,$AO31,$AQ31),3)</f>
        <v>0</v>
      </c>
      <c r="AY31" s="62">
        <f>LARGE(($I31,$K31,$M31,$O31,$Q31,$S31,$U31,$W31,$Y31,$AA31,$AC31,$AE31,$AG31,$AI31,$AK31,$AM31,$AS31,$AU31,$AO31,$AQ31),4)</f>
        <v>0</v>
      </c>
      <c r="AZ31" s="62">
        <f>LARGE(($I31,$K31,$M31,$O31,$Q31,$S31,$U31,$W31,$Y31,$AA31,$AC31,$AE31,$AG31,$AI31,$AK31,$AM31,$AS31,$AU31,$AO31,$AQ31),5)</f>
        <v>0</v>
      </c>
      <c r="BA31" s="62">
        <f>LARGE(($I31,$K31,$M31,$O31,$Q31,$S31,$U31,$W31,$Y31,$AA31,$AC31,$AE31,$AG31,$AI31,$AK31,$AM31,$AS31,$AU31,$AO31,$AQ31),6)</f>
        <v>0</v>
      </c>
      <c r="BB31" s="62">
        <f>LARGE(($I31,$K31,$M31,$O31,$Q31,$S31,$U31,$W31,$Y31,$AA31,$AC31,$AE31,$AG31,$AI31,$AK31,$AM31,$AS31,$AU31,$AO31,$AQ31),7)</f>
        <v>0</v>
      </c>
      <c r="BC31" s="62">
        <f>LARGE(($I31,$K31,$M31,$O31,$Q31,$S31,$U31,$W31,$Y31,$AA31,$AC31,$AE31,$AG31,$AI31,$AK31,$AM31,$AS31,$AU31,$AO31,$AQ31),8)</f>
        <v>0</v>
      </c>
      <c r="BD31" s="62">
        <f>LARGE(($I31,$K31,$M31,$O31,$Q31,$S31,$U31,$W31,$Y31,$AA31,$AC31,$AE31,$AG31,$AI31,$AK31,$AM31,$AS31,$AU31,$AO31,$AQ31),9)</f>
        <v>0</v>
      </c>
    </row>
    <row r="32" spans="1:56" ht="16.5" thickBot="1">
      <c r="A32" s="220">
        <f t="shared" si="3"/>
        <v>28</v>
      </c>
      <c r="B32" s="36"/>
      <c r="C32" s="70"/>
      <c r="D32" s="71"/>
      <c r="E32" s="47">
        <f t="shared" si="0"/>
        <v>0</v>
      </c>
      <c r="F32" s="44">
        <f t="shared" si="1"/>
        <v>0</v>
      </c>
      <c r="G32" s="35">
        <f t="shared" si="2"/>
        <v>0</v>
      </c>
      <c r="H32" s="48"/>
      <c r="I32" s="37">
        <f>LOOKUP(H32,Poängberäkning!$B$6:$B$97,Poängberäkning!$C$6:$C$97)</f>
        <v>0</v>
      </c>
      <c r="J32" s="48"/>
      <c r="K32" s="37">
        <f>LOOKUP(J32,Poängberäkning!$B$6:$B$97,Poängberäkning!$C$6:$C$97)</f>
        <v>0</v>
      </c>
      <c r="L32" s="48"/>
      <c r="M32" s="37">
        <f>LOOKUP(L32,Poängberäkning!$B$6:$B$97,Poängberäkning!$C$6:$C$97)</f>
        <v>0</v>
      </c>
      <c r="N32" s="48"/>
      <c r="O32" s="37">
        <f>LOOKUP(N32,Poängberäkning!$B$6:$B$97,Poängberäkning!$C$6:$C$97)</f>
        <v>0</v>
      </c>
      <c r="P32" s="48"/>
      <c r="Q32" s="37">
        <f>LOOKUP(P32,Poängberäkning!$B$6:$B$97,Poängberäkning!$C$6:$C$97)</f>
        <v>0</v>
      </c>
      <c r="R32" s="48"/>
      <c r="S32" s="37">
        <f>LOOKUP(R32,Poängberäkning!$B$6:$B$97,Poängberäkning!$C$6:$C$97)</f>
        <v>0</v>
      </c>
      <c r="T32" s="59"/>
      <c r="U32" s="38">
        <f>LOOKUP(T32,Poängberäkning!$B$6:$B$97,Poängberäkning!$C$6:$C$97)</f>
        <v>0</v>
      </c>
      <c r="V32" s="49"/>
      <c r="W32" s="38">
        <f>LOOKUP(V32,Poängberäkning!$B$6:$B$97,Poängberäkning!$C$6:$C$97)</f>
        <v>0</v>
      </c>
      <c r="X32" s="49"/>
      <c r="Y32" s="38">
        <f>LOOKUP(X32,Poängberäkning!$B$6:$B$97,Poängberäkning!$C$6:$C$97)</f>
        <v>0</v>
      </c>
      <c r="Z32" s="49"/>
      <c r="AA32" s="38">
        <f>LOOKUP(Z32,Poängberäkning!$B$6:$B$97,Poängberäkning!$C$6:$C$97)</f>
        <v>0</v>
      </c>
      <c r="AB32" s="49"/>
      <c r="AC32" s="38">
        <f>LOOKUP(AB32,Poängberäkning!$B$6:$B$97,Poängberäkning!$C$6:$C$97)</f>
        <v>0</v>
      </c>
      <c r="AD32" s="49"/>
      <c r="AE32" s="38">
        <f>LOOKUP(AD32,Poängberäkning!$B$6:$B$97,Poängberäkning!$C$6:$C$97)</f>
        <v>0</v>
      </c>
      <c r="AF32" s="50"/>
      <c r="AG32" s="39">
        <f>LOOKUP(AF32,Poängberäkning!$B$6:$B$97,Poängberäkning!$C$6:$C$97)</f>
        <v>0</v>
      </c>
      <c r="AH32" s="51"/>
      <c r="AI32" s="132">
        <f>LOOKUP(AH32,Poängberäkning!$B$6:$B$97,Poängberäkning!$C$6:$C$97)</f>
        <v>0</v>
      </c>
      <c r="AJ32" s="93"/>
      <c r="AK32" s="61">
        <f>LOOKUP(AJ32,Poängberäkning!$B$6:$B$97,Poängberäkning!$C$6:$C$97)</f>
        <v>0</v>
      </c>
      <c r="AL32" s="93"/>
      <c r="AM32" s="61">
        <f>LOOKUP(AL32,Poängberäkning!$B$6:$B$97,Poängberäkning!$C$6:$C$97)</f>
        <v>0</v>
      </c>
      <c r="AN32" s="93"/>
      <c r="AO32" s="133">
        <f>LOOKUP(AN32,Poängberäkning!$B$6:$B$97,Poängberäkning!$C$6:$C$97)</f>
        <v>0</v>
      </c>
      <c r="AP32" s="93"/>
      <c r="AQ32" s="135">
        <f>LOOKUP(AP32,Poängberäkning!$B$6:$B$97,Poängberäkning!$C$6:$C$97)</f>
        <v>0</v>
      </c>
      <c r="AR32" s="93"/>
      <c r="AS32" s="133">
        <f>LOOKUP(AR32,Poängberäkning!$B$6:$B$97,Poängberäkning!$C$6:$C$97)</f>
        <v>0</v>
      </c>
      <c r="AT32" s="93"/>
      <c r="AU32" s="135">
        <f>LOOKUP(AT32,Poängberäkning!$B$6:$B$97,Poängberäkning!$C$6:$C$97)</f>
        <v>0</v>
      </c>
      <c r="AV32" s="64">
        <f>LARGE(($I32,$K32,$M32,$O32,$Q32,$S32,$U32,$W32,$Y32,$AA32,$AC32,$AE32,$AG32,$AI32,$AK32,$AM32,$AS32,$AU32,$AO32,$AQ32),1)</f>
        <v>0</v>
      </c>
      <c r="AW32" s="62">
        <f>LARGE(($I32,$K32,$M32,$O32,$Q32,$S32,$U32,$W32,$Y32,$AA32,$AC32,$AE32,$AG32,$AI32,$AK32,$AM32,$AS32,$AU32,$AO32,$AQ32),2)</f>
        <v>0</v>
      </c>
      <c r="AX32" s="62">
        <f>LARGE(($I32,$K32,$M32,$O32,$Q32,$S32,$U32,$W32,$Y32,$AA32,$AC32,$AE32,$AG32,$AI32,$AK32,$AM32,$AS32,$AU32,$AO32,$AQ32),3)</f>
        <v>0</v>
      </c>
      <c r="AY32" s="62">
        <f>LARGE(($I32,$K32,$M32,$O32,$Q32,$S32,$U32,$W32,$Y32,$AA32,$AC32,$AE32,$AG32,$AI32,$AK32,$AM32,$AS32,$AU32,$AO32,$AQ32),4)</f>
        <v>0</v>
      </c>
      <c r="AZ32" s="62">
        <f>LARGE(($I32,$K32,$M32,$O32,$Q32,$S32,$U32,$W32,$Y32,$AA32,$AC32,$AE32,$AG32,$AI32,$AK32,$AM32,$AS32,$AU32,$AO32,$AQ32),5)</f>
        <v>0</v>
      </c>
      <c r="BA32" s="62">
        <f>LARGE(($I32,$K32,$M32,$O32,$Q32,$S32,$U32,$W32,$Y32,$AA32,$AC32,$AE32,$AG32,$AI32,$AK32,$AM32,$AS32,$AU32,$AO32,$AQ32),6)</f>
        <v>0</v>
      </c>
      <c r="BB32" s="62">
        <f>LARGE(($I32,$K32,$M32,$O32,$Q32,$S32,$U32,$W32,$Y32,$AA32,$AC32,$AE32,$AG32,$AI32,$AK32,$AM32,$AS32,$AU32,$AO32,$AQ32),7)</f>
        <v>0</v>
      </c>
      <c r="BC32" s="62">
        <f>LARGE(($I32,$K32,$M32,$O32,$Q32,$S32,$U32,$W32,$Y32,$AA32,$AC32,$AE32,$AG32,$AI32,$AK32,$AM32,$AS32,$AU32,$AO32,$AQ32),8)</f>
        <v>0</v>
      </c>
      <c r="BD32" s="62">
        <f>LARGE(($I32,$K32,$M32,$O32,$Q32,$S32,$U32,$W32,$Y32,$AA32,$AC32,$AE32,$AG32,$AI32,$AK32,$AM32,$AS32,$AU32,$AO32,$AQ32),9)</f>
        <v>0</v>
      </c>
    </row>
    <row r="33" spans="1:56" ht="16.5" thickBot="1">
      <c r="A33" s="220">
        <f t="shared" si="3"/>
        <v>29</v>
      </c>
      <c r="B33" s="36"/>
      <c r="C33" s="70"/>
      <c r="D33" s="71"/>
      <c r="E33" s="47">
        <f t="shared" si="0"/>
        <v>0</v>
      </c>
      <c r="F33" s="44">
        <f t="shared" si="1"/>
        <v>0</v>
      </c>
      <c r="G33" s="35">
        <f t="shared" si="2"/>
        <v>0</v>
      </c>
      <c r="H33" s="48"/>
      <c r="I33" s="37">
        <f>LOOKUP(H33,Poängberäkning!$B$6:$B$97,Poängberäkning!$C$6:$C$97)</f>
        <v>0</v>
      </c>
      <c r="J33" s="48"/>
      <c r="K33" s="37">
        <f>LOOKUP(J33,Poängberäkning!$B$6:$B$97,Poängberäkning!$C$6:$C$97)</f>
        <v>0</v>
      </c>
      <c r="L33" s="48"/>
      <c r="M33" s="37">
        <f>LOOKUP(L33,Poängberäkning!$B$6:$B$97,Poängberäkning!$C$6:$C$97)</f>
        <v>0</v>
      </c>
      <c r="N33" s="48"/>
      <c r="O33" s="37">
        <f>LOOKUP(N33,Poängberäkning!$B$6:$B$97,Poängberäkning!$C$6:$C$97)</f>
        <v>0</v>
      </c>
      <c r="P33" s="48"/>
      <c r="Q33" s="37">
        <f>LOOKUP(P33,Poängberäkning!$B$6:$B$97,Poängberäkning!$C$6:$C$97)</f>
        <v>0</v>
      </c>
      <c r="R33" s="48"/>
      <c r="S33" s="37">
        <f>LOOKUP(R33,Poängberäkning!$B$6:$B$97,Poängberäkning!$C$6:$C$97)</f>
        <v>0</v>
      </c>
      <c r="T33" s="59"/>
      <c r="U33" s="38">
        <f>LOOKUP(T33,Poängberäkning!$B$6:$B$97,Poängberäkning!$C$6:$C$97)</f>
        <v>0</v>
      </c>
      <c r="V33" s="49"/>
      <c r="W33" s="38">
        <f>LOOKUP(V33,Poängberäkning!$B$6:$B$97,Poängberäkning!$C$6:$C$97)</f>
        <v>0</v>
      </c>
      <c r="X33" s="49"/>
      <c r="Y33" s="38">
        <f>LOOKUP(X33,Poängberäkning!$B$6:$B$97,Poängberäkning!$C$6:$C$97)</f>
        <v>0</v>
      </c>
      <c r="Z33" s="49"/>
      <c r="AA33" s="38">
        <f>LOOKUP(Z33,Poängberäkning!$B$6:$B$97,Poängberäkning!$C$6:$C$97)</f>
        <v>0</v>
      </c>
      <c r="AB33" s="49"/>
      <c r="AC33" s="38">
        <f>LOOKUP(AB33,Poängberäkning!$B$6:$B$97,Poängberäkning!$C$6:$C$97)</f>
        <v>0</v>
      </c>
      <c r="AD33" s="49"/>
      <c r="AE33" s="38">
        <f>LOOKUP(AD33,Poängberäkning!$B$6:$B$97,Poängberäkning!$C$6:$C$97)</f>
        <v>0</v>
      </c>
      <c r="AF33" s="50"/>
      <c r="AG33" s="39">
        <f>LOOKUP(AF33,Poängberäkning!$B$6:$B$97,Poängberäkning!$C$6:$C$97)</f>
        <v>0</v>
      </c>
      <c r="AH33" s="50"/>
      <c r="AI33" s="132">
        <f>LOOKUP(AH33,Poängberäkning!$B$6:$B$97,Poängberäkning!$C$6:$C$97)</f>
        <v>0</v>
      </c>
      <c r="AJ33" s="93"/>
      <c r="AK33" s="61">
        <f>LOOKUP(AJ33,Poängberäkning!$B$6:$B$97,Poängberäkning!$C$6:$C$97)</f>
        <v>0</v>
      </c>
      <c r="AL33" s="93"/>
      <c r="AM33" s="61">
        <f>LOOKUP(AL33,Poängberäkning!$B$6:$B$97,Poängberäkning!$C$6:$C$97)</f>
        <v>0</v>
      </c>
      <c r="AN33" s="93"/>
      <c r="AO33" s="133">
        <f>LOOKUP(AN33,Poängberäkning!$B$6:$B$97,Poängberäkning!$C$6:$C$97)</f>
        <v>0</v>
      </c>
      <c r="AP33" s="93"/>
      <c r="AQ33" s="135">
        <f>LOOKUP(AP33,Poängberäkning!$B$6:$B$97,Poängberäkning!$C$6:$C$97)</f>
        <v>0</v>
      </c>
      <c r="AR33" s="93"/>
      <c r="AS33" s="133">
        <f>LOOKUP(AR33,Poängberäkning!$B$6:$B$97,Poängberäkning!$C$6:$C$97)</f>
        <v>0</v>
      </c>
      <c r="AT33" s="93"/>
      <c r="AU33" s="135">
        <f>LOOKUP(AT33,Poängberäkning!$B$6:$B$97,Poängberäkning!$C$6:$C$97)</f>
        <v>0</v>
      </c>
      <c r="AV33" s="64">
        <f>LARGE(($I33,$K33,$M33,$O33,$Q33,$S33,$U33,$W33,$Y33,$AA33,$AC33,$AE33,$AG33,$AI33,$AK33,$AM33,$AS33,$AU33,$AO33,$AQ33),1)</f>
        <v>0</v>
      </c>
      <c r="AW33" s="62">
        <f>LARGE(($I33,$K33,$M33,$O33,$Q33,$S33,$U33,$W33,$Y33,$AA33,$AC33,$AE33,$AG33,$AI33,$AK33,$AM33,$AS33,$AU33,$AO33,$AQ33),2)</f>
        <v>0</v>
      </c>
      <c r="AX33" s="62">
        <f>LARGE(($I33,$K33,$M33,$O33,$Q33,$S33,$U33,$W33,$Y33,$AA33,$AC33,$AE33,$AG33,$AI33,$AK33,$AM33,$AS33,$AU33,$AO33,$AQ33),3)</f>
        <v>0</v>
      </c>
      <c r="AY33" s="62">
        <f>LARGE(($I33,$K33,$M33,$O33,$Q33,$S33,$U33,$W33,$Y33,$AA33,$AC33,$AE33,$AG33,$AI33,$AK33,$AM33,$AS33,$AU33,$AO33,$AQ33),4)</f>
        <v>0</v>
      </c>
      <c r="AZ33" s="62">
        <f>LARGE(($I33,$K33,$M33,$O33,$Q33,$S33,$U33,$W33,$Y33,$AA33,$AC33,$AE33,$AG33,$AI33,$AK33,$AM33,$AS33,$AU33,$AO33,$AQ33),5)</f>
        <v>0</v>
      </c>
      <c r="BA33" s="62">
        <f>LARGE(($I33,$K33,$M33,$O33,$Q33,$S33,$U33,$W33,$Y33,$AA33,$AC33,$AE33,$AG33,$AI33,$AK33,$AM33,$AS33,$AU33,$AO33,$AQ33),6)</f>
        <v>0</v>
      </c>
      <c r="BB33" s="62">
        <f>LARGE(($I33,$K33,$M33,$O33,$Q33,$S33,$U33,$W33,$Y33,$AA33,$AC33,$AE33,$AG33,$AI33,$AK33,$AM33,$AS33,$AU33,$AO33,$AQ33),7)</f>
        <v>0</v>
      </c>
      <c r="BC33" s="62">
        <f>LARGE(($I33,$K33,$M33,$O33,$Q33,$S33,$U33,$W33,$Y33,$AA33,$AC33,$AE33,$AG33,$AI33,$AK33,$AM33,$AS33,$AU33,$AO33,$AQ33),8)</f>
        <v>0</v>
      </c>
      <c r="BD33" s="62">
        <f>LARGE(($I33,$K33,$M33,$O33,$Q33,$S33,$U33,$W33,$Y33,$AA33,$AC33,$AE33,$AG33,$AI33,$AK33,$AM33,$AS33,$AU33,$AO33,$AQ33),9)</f>
        <v>0</v>
      </c>
    </row>
    <row r="34" spans="1:56" ht="16.5" thickBot="1">
      <c r="A34" s="220">
        <f t="shared" si="3"/>
        <v>30</v>
      </c>
      <c r="B34" s="36"/>
      <c r="C34" s="70"/>
      <c r="D34" s="71"/>
      <c r="E34" s="47">
        <f t="shared" si="0"/>
        <v>0</v>
      </c>
      <c r="F34" s="44">
        <f t="shared" si="1"/>
        <v>0</v>
      </c>
      <c r="G34" s="35">
        <f t="shared" si="2"/>
        <v>0</v>
      </c>
      <c r="H34" s="48"/>
      <c r="I34" s="37">
        <f>LOOKUP(H34,Poängberäkning!$B$6:$B$97,Poängberäkning!$C$6:$C$97)</f>
        <v>0</v>
      </c>
      <c r="J34" s="48"/>
      <c r="K34" s="37">
        <f>LOOKUP(J34,Poängberäkning!$B$6:$B$97,Poängberäkning!$C$6:$C$97)</f>
        <v>0</v>
      </c>
      <c r="L34" s="48"/>
      <c r="M34" s="37">
        <f>LOOKUP(L34,Poängberäkning!$B$6:$B$97,Poängberäkning!$C$6:$C$97)</f>
        <v>0</v>
      </c>
      <c r="N34" s="48"/>
      <c r="O34" s="37">
        <f>LOOKUP(N34,Poängberäkning!$B$6:$B$97,Poängberäkning!$C$6:$C$97)</f>
        <v>0</v>
      </c>
      <c r="P34" s="48"/>
      <c r="Q34" s="37">
        <f>LOOKUP(P34,Poängberäkning!$B$6:$B$97,Poängberäkning!$C$6:$C$97)</f>
        <v>0</v>
      </c>
      <c r="R34" s="48"/>
      <c r="S34" s="37">
        <f>LOOKUP(R34,Poängberäkning!$B$6:$B$97,Poängberäkning!$C$6:$C$97)</f>
        <v>0</v>
      </c>
      <c r="T34" s="59"/>
      <c r="U34" s="38">
        <f>LOOKUP(T34,Poängberäkning!$B$6:$B$97,Poängberäkning!$C$6:$C$97)</f>
        <v>0</v>
      </c>
      <c r="V34" s="49"/>
      <c r="W34" s="38">
        <f>LOOKUP(V34,Poängberäkning!$B$6:$B$97,Poängberäkning!$C$6:$C$97)</f>
        <v>0</v>
      </c>
      <c r="X34" s="49"/>
      <c r="Y34" s="38">
        <f>LOOKUP(X34,Poängberäkning!$B$6:$B$97,Poängberäkning!$C$6:$C$97)</f>
        <v>0</v>
      </c>
      <c r="Z34" s="49"/>
      <c r="AA34" s="38">
        <f>LOOKUP(Z34,Poängberäkning!$B$6:$B$97,Poängberäkning!$C$6:$C$97)</f>
        <v>0</v>
      </c>
      <c r="AB34" s="49"/>
      <c r="AC34" s="38">
        <f>LOOKUP(AB34,Poängberäkning!$B$6:$B$97,Poängberäkning!$C$6:$C$97)</f>
        <v>0</v>
      </c>
      <c r="AD34" s="49"/>
      <c r="AE34" s="38">
        <f>LOOKUP(AD34,Poängberäkning!$B$6:$B$97,Poängberäkning!$C$6:$C$97)</f>
        <v>0</v>
      </c>
      <c r="AF34" s="50"/>
      <c r="AG34" s="39">
        <f>LOOKUP(AF34,Poängberäkning!$B$6:$B$97,Poängberäkning!$C$6:$C$97)</f>
        <v>0</v>
      </c>
      <c r="AH34" s="50"/>
      <c r="AI34" s="132">
        <f>LOOKUP(AH34,Poängberäkning!$B$6:$B$97,Poängberäkning!$C$6:$C$97)</f>
        <v>0</v>
      </c>
      <c r="AJ34" s="93"/>
      <c r="AK34" s="61">
        <f>LOOKUP(AJ34,Poängberäkning!$B$6:$B$97,Poängberäkning!$C$6:$C$97)</f>
        <v>0</v>
      </c>
      <c r="AL34" s="93"/>
      <c r="AM34" s="61">
        <f>LOOKUP(AL34,Poängberäkning!$B$6:$B$97,Poängberäkning!$C$6:$C$97)</f>
        <v>0</v>
      </c>
      <c r="AN34" s="93"/>
      <c r="AO34" s="133">
        <f>LOOKUP(AN34,Poängberäkning!$B$6:$B$97,Poängberäkning!$C$6:$C$97)</f>
        <v>0</v>
      </c>
      <c r="AP34" s="93"/>
      <c r="AQ34" s="135">
        <f>LOOKUP(AP34,Poängberäkning!$B$6:$B$97,Poängberäkning!$C$6:$C$97)</f>
        <v>0</v>
      </c>
      <c r="AR34" s="93"/>
      <c r="AS34" s="133">
        <f>LOOKUP(AR34,Poängberäkning!$B$6:$B$97,Poängberäkning!$C$6:$C$97)</f>
        <v>0</v>
      </c>
      <c r="AT34" s="93"/>
      <c r="AU34" s="135">
        <f>LOOKUP(AT34,Poängberäkning!$B$6:$B$97,Poängberäkning!$C$6:$C$97)</f>
        <v>0</v>
      </c>
      <c r="AV34" s="64">
        <f>LARGE(($I34,$K34,$M34,$O34,$Q34,$S34,$U34,$W34,$Y34,$AA34,$AC34,$AE34,$AG34,$AI34,$AK34,$AM34,$AS34,$AU34,$AO34,$AQ34),1)</f>
        <v>0</v>
      </c>
      <c r="AW34" s="62">
        <f>LARGE(($I34,$K34,$M34,$O34,$Q34,$S34,$U34,$W34,$Y34,$AA34,$AC34,$AE34,$AG34,$AI34,$AK34,$AM34,$AS34,$AU34,$AO34,$AQ34),2)</f>
        <v>0</v>
      </c>
      <c r="AX34" s="62">
        <f>LARGE(($I34,$K34,$M34,$O34,$Q34,$S34,$U34,$W34,$Y34,$AA34,$AC34,$AE34,$AG34,$AI34,$AK34,$AM34,$AS34,$AU34,$AO34,$AQ34),3)</f>
        <v>0</v>
      </c>
      <c r="AY34" s="62">
        <f>LARGE(($I34,$K34,$M34,$O34,$Q34,$S34,$U34,$W34,$Y34,$AA34,$AC34,$AE34,$AG34,$AI34,$AK34,$AM34,$AS34,$AU34,$AO34,$AQ34),4)</f>
        <v>0</v>
      </c>
      <c r="AZ34" s="62">
        <f>LARGE(($I34,$K34,$M34,$O34,$Q34,$S34,$U34,$W34,$Y34,$AA34,$AC34,$AE34,$AG34,$AI34,$AK34,$AM34,$AS34,$AU34,$AO34,$AQ34),5)</f>
        <v>0</v>
      </c>
      <c r="BA34" s="62">
        <f>LARGE(($I34,$K34,$M34,$O34,$Q34,$S34,$U34,$W34,$Y34,$AA34,$AC34,$AE34,$AG34,$AI34,$AK34,$AM34,$AS34,$AU34,$AO34,$AQ34),6)</f>
        <v>0</v>
      </c>
      <c r="BB34" s="62">
        <f>LARGE(($I34,$K34,$M34,$O34,$Q34,$S34,$U34,$W34,$Y34,$AA34,$AC34,$AE34,$AG34,$AI34,$AK34,$AM34,$AS34,$AU34,$AO34,$AQ34),7)</f>
        <v>0</v>
      </c>
      <c r="BC34" s="62">
        <f>LARGE(($I34,$K34,$M34,$O34,$Q34,$S34,$U34,$W34,$Y34,$AA34,$AC34,$AE34,$AG34,$AI34,$AK34,$AM34,$AS34,$AU34,$AO34,$AQ34),8)</f>
        <v>0</v>
      </c>
      <c r="BD34" s="62">
        <f>LARGE(($I34,$K34,$M34,$O34,$Q34,$S34,$U34,$W34,$Y34,$AA34,$AC34,$AE34,$AG34,$AI34,$AK34,$AM34,$AS34,$AU34,$AO34,$AQ34),9)</f>
        <v>0</v>
      </c>
    </row>
    <row r="35" spans="1:56" ht="16.5" thickBot="1">
      <c r="A35" s="220">
        <f t="shared" si="3"/>
        <v>31</v>
      </c>
      <c r="B35" s="36"/>
      <c r="C35" s="70"/>
      <c r="D35" s="71"/>
      <c r="E35" s="47">
        <f t="shared" si="0"/>
        <v>0</v>
      </c>
      <c r="F35" s="44">
        <f t="shared" si="1"/>
        <v>0</v>
      </c>
      <c r="G35" s="35">
        <f t="shared" si="2"/>
        <v>0</v>
      </c>
      <c r="H35" s="48"/>
      <c r="I35" s="37">
        <f>LOOKUP(H35,Poängberäkning!$B$6:$B$97,Poängberäkning!$C$6:$C$97)</f>
        <v>0</v>
      </c>
      <c r="J35" s="48"/>
      <c r="K35" s="37">
        <f>LOOKUP(J35,Poängberäkning!$B$6:$B$97,Poängberäkning!$C$6:$C$97)</f>
        <v>0</v>
      </c>
      <c r="L35" s="48"/>
      <c r="M35" s="37">
        <f>LOOKUP(L35,Poängberäkning!$B$6:$B$97,Poängberäkning!$C$6:$C$97)</f>
        <v>0</v>
      </c>
      <c r="N35" s="48"/>
      <c r="O35" s="37">
        <f>LOOKUP(N35,Poängberäkning!$B$6:$B$97,Poängberäkning!$C$6:$C$97)</f>
        <v>0</v>
      </c>
      <c r="P35" s="48"/>
      <c r="Q35" s="37">
        <f>LOOKUP(P35,Poängberäkning!$B$6:$B$97,Poängberäkning!$C$6:$C$97)</f>
        <v>0</v>
      </c>
      <c r="R35" s="48"/>
      <c r="S35" s="37">
        <f>LOOKUP(R35,Poängberäkning!$B$6:$B$97,Poängberäkning!$C$6:$C$97)</f>
        <v>0</v>
      </c>
      <c r="T35" s="59"/>
      <c r="U35" s="38">
        <f>LOOKUP(T35,Poängberäkning!$B$6:$B$97,Poängberäkning!$C$6:$C$97)</f>
        <v>0</v>
      </c>
      <c r="V35" s="49"/>
      <c r="W35" s="38">
        <f>LOOKUP(V35,Poängberäkning!$B$6:$B$97,Poängberäkning!$C$6:$C$97)</f>
        <v>0</v>
      </c>
      <c r="X35" s="49"/>
      <c r="Y35" s="38">
        <f>LOOKUP(X35,Poängberäkning!$B$6:$B$97,Poängberäkning!$C$6:$C$97)</f>
        <v>0</v>
      </c>
      <c r="Z35" s="49"/>
      <c r="AA35" s="38">
        <f>LOOKUP(Z35,Poängberäkning!$B$6:$B$97,Poängberäkning!$C$6:$C$97)</f>
        <v>0</v>
      </c>
      <c r="AB35" s="49"/>
      <c r="AC35" s="38">
        <f>LOOKUP(AB35,Poängberäkning!$B$6:$B$97,Poängberäkning!$C$6:$C$97)</f>
        <v>0</v>
      </c>
      <c r="AD35" s="49"/>
      <c r="AE35" s="38">
        <f>LOOKUP(AD35,Poängberäkning!$B$6:$B$97,Poängberäkning!$C$6:$C$97)</f>
        <v>0</v>
      </c>
      <c r="AF35" s="50"/>
      <c r="AG35" s="39">
        <f>LOOKUP(AF35,Poängberäkning!$B$6:$B$97,Poängberäkning!$C$6:$C$97)</f>
        <v>0</v>
      </c>
      <c r="AH35" s="50"/>
      <c r="AI35" s="132">
        <f>LOOKUP(AH35,Poängberäkning!$B$6:$B$97,Poängberäkning!$C$6:$C$97)</f>
        <v>0</v>
      </c>
      <c r="AJ35" s="93"/>
      <c r="AK35" s="61">
        <f>LOOKUP(AJ35,Poängberäkning!$B$6:$B$97,Poängberäkning!$C$6:$C$97)</f>
        <v>0</v>
      </c>
      <c r="AL35" s="93"/>
      <c r="AM35" s="61">
        <f>LOOKUP(AL35,Poängberäkning!$B$6:$B$97,Poängberäkning!$C$6:$C$97)</f>
        <v>0</v>
      </c>
      <c r="AN35" s="93"/>
      <c r="AO35" s="133">
        <f>LOOKUP(AN35,Poängberäkning!$B$6:$B$97,Poängberäkning!$C$6:$C$97)</f>
        <v>0</v>
      </c>
      <c r="AP35" s="93"/>
      <c r="AQ35" s="135">
        <f>LOOKUP(AP35,Poängberäkning!$B$6:$B$97,Poängberäkning!$C$6:$C$97)</f>
        <v>0</v>
      </c>
      <c r="AR35" s="93"/>
      <c r="AS35" s="133">
        <f>LOOKUP(AR35,Poängberäkning!$B$6:$B$97,Poängberäkning!$C$6:$C$97)</f>
        <v>0</v>
      </c>
      <c r="AT35" s="93"/>
      <c r="AU35" s="135">
        <f>LOOKUP(AT35,Poängberäkning!$B$6:$B$97,Poängberäkning!$C$6:$C$97)</f>
        <v>0</v>
      </c>
      <c r="AV35" s="64">
        <f>LARGE(($I35,$K35,$M35,$O35,$Q35,$S35,$U35,$W35,$Y35,$AA35,$AC35,$AE35,$AG35,$AI35,$AK35,$AM35,$AS35,$AU35,$AO35,$AQ35),1)</f>
        <v>0</v>
      </c>
      <c r="AW35" s="62">
        <f>LARGE(($I35,$K35,$M35,$O35,$Q35,$S35,$U35,$W35,$Y35,$AA35,$AC35,$AE35,$AG35,$AI35,$AK35,$AM35,$AS35,$AU35,$AO35,$AQ35),2)</f>
        <v>0</v>
      </c>
      <c r="AX35" s="62">
        <f>LARGE(($I35,$K35,$M35,$O35,$Q35,$S35,$U35,$W35,$Y35,$AA35,$AC35,$AE35,$AG35,$AI35,$AK35,$AM35,$AS35,$AU35,$AO35,$AQ35),3)</f>
        <v>0</v>
      </c>
      <c r="AY35" s="62">
        <f>LARGE(($I35,$K35,$M35,$O35,$Q35,$S35,$U35,$W35,$Y35,$AA35,$AC35,$AE35,$AG35,$AI35,$AK35,$AM35,$AS35,$AU35,$AO35,$AQ35),4)</f>
        <v>0</v>
      </c>
      <c r="AZ35" s="62">
        <f>LARGE(($I35,$K35,$M35,$O35,$Q35,$S35,$U35,$W35,$Y35,$AA35,$AC35,$AE35,$AG35,$AI35,$AK35,$AM35,$AS35,$AU35,$AO35,$AQ35),5)</f>
        <v>0</v>
      </c>
      <c r="BA35" s="62">
        <f>LARGE(($I35,$K35,$M35,$O35,$Q35,$S35,$U35,$W35,$Y35,$AA35,$AC35,$AE35,$AG35,$AI35,$AK35,$AM35,$AS35,$AU35,$AO35,$AQ35),6)</f>
        <v>0</v>
      </c>
      <c r="BB35" s="62">
        <f>LARGE(($I35,$K35,$M35,$O35,$Q35,$S35,$U35,$W35,$Y35,$AA35,$AC35,$AE35,$AG35,$AI35,$AK35,$AM35,$AS35,$AU35,$AO35,$AQ35),7)</f>
        <v>0</v>
      </c>
      <c r="BC35" s="62">
        <f>LARGE(($I35,$K35,$M35,$O35,$Q35,$S35,$U35,$W35,$Y35,$AA35,$AC35,$AE35,$AG35,$AI35,$AK35,$AM35,$AS35,$AU35,$AO35,$AQ35),8)</f>
        <v>0</v>
      </c>
      <c r="BD35" s="62">
        <f>LARGE(($I35,$K35,$M35,$O35,$Q35,$S35,$U35,$W35,$Y35,$AA35,$AC35,$AE35,$AG35,$AI35,$AK35,$AM35,$AS35,$AU35,$AO35,$AQ35),9)</f>
        <v>0</v>
      </c>
    </row>
    <row r="36" spans="1:56" ht="16.5" thickBot="1">
      <c r="A36" s="220">
        <f t="shared" si="3"/>
        <v>32</v>
      </c>
      <c r="B36" s="36"/>
      <c r="C36" s="70"/>
      <c r="D36" s="71"/>
      <c r="E36" s="47">
        <f t="shared" si="0"/>
        <v>0</v>
      </c>
      <c r="F36" s="44">
        <f t="shared" si="1"/>
        <v>0</v>
      </c>
      <c r="G36" s="35">
        <f t="shared" si="2"/>
        <v>0</v>
      </c>
      <c r="H36" s="48"/>
      <c r="I36" s="37">
        <f>LOOKUP(H36,Poängberäkning!$B$6:$B$97,Poängberäkning!$C$6:$C$97)</f>
        <v>0</v>
      </c>
      <c r="J36" s="48"/>
      <c r="K36" s="37">
        <f>LOOKUP(J36,Poängberäkning!$B$6:$B$97,Poängberäkning!$C$6:$C$97)</f>
        <v>0</v>
      </c>
      <c r="L36" s="48"/>
      <c r="M36" s="37">
        <f>LOOKUP(L36,Poängberäkning!$B$6:$B$97,Poängberäkning!$C$6:$C$97)</f>
        <v>0</v>
      </c>
      <c r="N36" s="48"/>
      <c r="O36" s="37">
        <f>LOOKUP(N36,Poängberäkning!$B$6:$B$97,Poängberäkning!$C$6:$C$97)</f>
        <v>0</v>
      </c>
      <c r="P36" s="48"/>
      <c r="Q36" s="37">
        <f>LOOKUP(P36,Poängberäkning!$B$6:$B$97,Poängberäkning!$C$6:$C$97)</f>
        <v>0</v>
      </c>
      <c r="R36" s="48"/>
      <c r="S36" s="37">
        <f>LOOKUP(R36,Poängberäkning!$B$6:$B$97,Poängberäkning!$C$6:$C$97)</f>
        <v>0</v>
      </c>
      <c r="T36" s="59"/>
      <c r="U36" s="38">
        <f>LOOKUP(T36,Poängberäkning!$B$6:$B$97,Poängberäkning!$C$6:$C$97)</f>
        <v>0</v>
      </c>
      <c r="V36" s="49"/>
      <c r="W36" s="38">
        <f>LOOKUP(V36,Poängberäkning!$B$6:$B$97,Poängberäkning!$C$6:$C$97)</f>
        <v>0</v>
      </c>
      <c r="X36" s="49"/>
      <c r="Y36" s="38">
        <f>LOOKUP(X36,Poängberäkning!$B$6:$B$97,Poängberäkning!$C$6:$C$97)</f>
        <v>0</v>
      </c>
      <c r="Z36" s="49"/>
      <c r="AA36" s="38">
        <f>LOOKUP(Z36,Poängberäkning!$B$6:$B$97,Poängberäkning!$C$6:$C$97)</f>
        <v>0</v>
      </c>
      <c r="AB36" s="49"/>
      <c r="AC36" s="38">
        <f>LOOKUP(AB36,Poängberäkning!$B$6:$B$97,Poängberäkning!$C$6:$C$97)</f>
        <v>0</v>
      </c>
      <c r="AD36" s="49"/>
      <c r="AE36" s="38">
        <f>LOOKUP(AD36,Poängberäkning!$B$6:$B$97,Poängberäkning!$C$6:$C$97)</f>
        <v>0</v>
      </c>
      <c r="AF36" s="50"/>
      <c r="AG36" s="39">
        <f>LOOKUP(AF36,Poängberäkning!$B$6:$B$97,Poängberäkning!$C$6:$C$97)</f>
        <v>0</v>
      </c>
      <c r="AH36" s="50"/>
      <c r="AI36" s="132">
        <f>LOOKUP(AH36,Poängberäkning!$B$6:$B$97,Poängberäkning!$C$6:$C$97)</f>
        <v>0</v>
      </c>
      <c r="AJ36" s="93"/>
      <c r="AK36" s="61">
        <f>LOOKUP(AJ36,Poängberäkning!$B$6:$B$97,Poängberäkning!$C$6:$C$97)</f>
        <v>0</v>
      </c>
      <c r="AL36" s="93"/>
      <c r="AM36" s="61">
        <f>LOOKUP(AL36,Poängberäkning!$B$6:$B$97,Poängberäkning!$C$6:$C$97)</f>
        <v>0</v>
      </c>
      <c r="AN36" s="93"/>
      <c r="AO36" s="133">
        <f>LOOKUP(AN36,Poängberäkning!$B$6:$B$97,Poängberäkning!$C$6:$C$97)</f>
        <v>0</v>
      </c>
      <c r="AP36" s="93"/>
      <c r="AQ36" s="135">
        <f>LOOKUP(AP36,Poängberäkning!$B$6:$B$97,Poängberäkning!$C$6:$C$97)</f>
        <v>0</v>
      </c>
      <c r="AR36" s="93"/>
      <c r="AS36" s="133">
        <f>LOOKUP(AR36,Poängberäkning!$B$6:$B$97,Poängberäkning!$C$6:$C$97)</f>
        <v>0</v>
      </c>
      <c r="AT36" s="93"/>
      <c r="AU36" s="135">
        <f>LOOKUP(AT36,Poängberäkning!$B$6:$B$97,Poängberäkning!$C$6:$C$97)</f>
        <v>0</v>
      </c>
      <c r="AV36" s="64">
        <f>LARGE(($I36,$K36,$M36,$O36,$Q36,$S36,$U36,$W36,$Y36,$AA36,$AC36,$AE36,$AG36,$AI36,$AK36,$AM36,$AS36,$AU36,$AO36,$AQ36),1)</f>
        <v>0</v>
      </c>
      <c r="AW36" s="62">
        <f>LARGE(($I36,$K36,$M36,$O36,$Q36,$S36,$U36,$W36,$Y36,$AA36,$AC36,$AE36,$AG36,$AI36,$AK36,$AM36,$AS36,$AU36,$AO36,$AQ36),2)</f>
        <v>0</v>
      </c>
      <c r="AX36" s="62">
        <f>LARGE(($I36,$K36,$M36,$O36,$Q36,$S36,$U36,$W36,$Y36,$AA36,$AC36,$AE36,$AG36,$AI36,$AK36,$AM36,$AS36,$AU36,$AO36,$AQ36),3)</f>
        <v>0</v>
      </c>
      <c r="AY36" s="62">
        <f>LARGE(($I36,$K36,$M36,$O36,$Q36,$S36,$U36,$W36,$Y36,$AA36,$AC36,$AE36,$AG36,$AI36,$AK36,$AM36,$AS36,$AU36,$AO36,$AQ36),4)</f>
        <v>0</v>
      </c>
      <c r="AZ36" s="62">
        <f>LARGE(($I36,$K36,$M36,$O36,$Q36,$S36,$U36,$W36,$Y36,$AA36,$AC36,$AE36,$AG36,$AI36,$AK36,$AM36,$AS36,$AU36,$AO36,$AQ36),5)</f>
        <v>0</v>
      </c>
      <c r="BA36" s="62">
        <f>LARGE(($I36,$K36,$M36,$O36,$Q36,$S36,$U36,$W36,$Y36,$AA36,$AC36,$AE36,$AG36,$AI36,$AK36,$AM36,$AS36,$AU36,$AO36,$AQ36),6)</f>
        <v>0</v>
      </c>
      <c r="BB36" s="62">
        <f>LARGE(($I36,$K36,$M36,$O36,$Q36,$S36,$U36,$W36,$Y36,$AA36,$AC36,$AE36,$AG36,$AI36,$AK36,$AM36,$AS36,$AU36,$AO36,$AQ36),7)</f>
        <v>0</v>
      </c>
      <c r="BC36" s="62">
        <f>LARGE(($I36,$K36,$M36,$O36,$Q36,$S36,$U36,$W36,$Y36,$AA36,$AC36,$AE36,$AG36,$AI36,$AK36,$AM36,$AS36,$AU36,$AO36,$AQ36),8)</f>
        <v>0</v>
      </c>
      <c r="BD36" s="62">
        <f>LARGE(($I36,$K36,$M36,$O36,$Q36,$S36,$U36,$W36,$Y36,$AA36,$AC36,$AE36,$AG36,$AI36,$AK36,$AM36,$AS36,$AU36,$AO36,$AQ36),9)</f>
        <v>0</v>
      </c>
    </row>
    <row r="37" spans="1:56" ht="16.5" thickBot="1">
      <c r="A37" s="220">
        <f t="shared" si="3"/>
        <v>33</v>
      </c>
      <c r="B37" s="36"/>
      <c r="C37" s="70"/>
      <c r="D37" s="71"/>
      <c r="E37" s="47">
        <f aca="true" t="shared" si="4" ref="E37:E64">SUM(AV37:BD37)</f>
        <v>0</v>
      </c>
      <c r="F37" s="44">
        <f aca="true" t="shared" si="5" ref="F37:F64">SUM(AV37:BC37)</f>
        <v>0</v>
      </c>
      <c r="G37" s="35">
        <f aca="true" t="shared" si="6" ref="G37:G64">I37+K37+M37+O37+Q37+S37+U37+W37+Y37+AA37+AC37+AE37+AG37+AI37+AK37+AM37+AS37+AU37+AO37+AQ37</f>
        <v>0</v>
      </c>
      <c r="H37" s="48"/>
      <c r="I37" s="37">
        <f>LOOKUP(H37,Poängberäkning!$B$6:$B$97,Poängberäkning!$C$6:$C$97)</f>
        <v>0</v>
      </c>
      <c r="J37" s="48"/>
      <c r="K37" s="37">
        <f>LOOKUP(J37,Poängberäkning!$B$6:$B$97,Poängberäkning!$C$6:$C$97)</f>
        <v>0</v>
      </c>
      <c r="L37" s="48"/>
      <c r="M37" s="37">
        <f>LOOKUP(L37,Poängberäkning!$B$6:$B$97,Poängberäkning!$C$6:$C$97)</f>
        <v>0</v>
      </c>
      <c r="N37" s="48"/>
      <c r="O37" s="37">
        <f>LOOKUP(N37,Poängberäkning!$B$6:$B$97,Poängberäkning!$C$6:$C$97)</f>
        <v>0</v>
      </c>
      <c r="P37" s="48"/>
      <c r="Q37" s="37">
        <f>LOOKUP(P37,Poängberäkning!$B$6:$B$97,Poängberäkning!$C$6:$C$97)</f>
        <v>0</v>
      </c>
      <c r="R37" s="48"/>
      <c r="S37" s="37">
        <f>LOOKUP(R37,Poängberäkning!$B$6:$B$97,Poängberäkning!$C$6:$C$97)</f>
        <v>0</v>
      </c>
      <c r="T37" s="59"/>
      <c r="U37" s="38">
        <f>LOOKUP(T37,Poängberäkning!$B$6:$B$97,Poängberäkning!$C$6:$C$97)</f>
        <v>0</v>
      </c>
      <c r="V37" s="49"/>
      <c r="W37" s="38">
        <f>LOOKUP(V37,Poängberäkning!$B$6:$B$97,Poängberäkning!$C$6:$C$97)</f>
        <v>0</v>
      </c>
      <c r="X37" s="49"/>
      <c r="Y37" s="38">
        <f>LOOKUP(X37,Poängberäkning!$B$6:$B$97,Poängberäkning!$C$6:$C$97)</f>
        <v>0</v>
      </c>
      <c r="Z37" s="49"/>
      <c r="AA37" s="38">
        <f>LOOKUP(Z37,Poängberäkning!$B$6:$B$97,Poängberäkning!$C$6:$C$97)</f>
        <v>0</v>
      </c>
      <c r="AB37" s="49"/>
      <c r="AC37" s="38">
        <f>LOOKUP(AB37,Poängberäkning!$B$6:$B$97,Poängberäkning!$C$6:$C$97)</f>
        <v>0</v>
      </c>
      <c r="AD37" s="49"/>
      <c r="AE37" s="38">
        <f>LOOKUP(AD37,Poängberäkning!$B$6:$B$97,Poängberäkning!$C$6:$C$97)</f>
        <v>0</v>
      </c>
      <c r="AF37" s="50"/>
      <c r="AG37" s="39">
        <f>LOOKUP(AF37,Poängberäkning!$B$6:$B$97,Poängberäkning!$C$6:$C$97)</f>
        <v>0</v>
      </c>
      <c r="AH37" s="50"/>
      <c r="AI37" s="132">
        <f>LOOKUP(AH37,Poängberäkning!$B$6:$B$97,Poängberäkning!$C$6:$C$97)</f>
        <v>0</v>
      </c>
      <c r="AJ37" s="93"/>
      <c r="AK37" s="61">
        <f>LOOKUP(AJ37,Poängberäkning!$B$6:$B$97,Poängberäkning!$C$6:$C$97)</f>
        <v>0</v>
      </c>
      <c r="AL37" s="93"/>
      <c r="AM37" s="61">
        <f>LOOKUP(AL37,Poängberäkning!$B$6:$B$97,Poängberäkning!$C$6:$C$97)</f>
        <v>0</v>
      </c>
      <c r="AN37" s="93"/>
      <c r="AO37" s="133">
        <f>LOOKUP(AN37,Poängberäkning!$B$6:$B$97,Poängberäkning!$C$6:$C$97)</f>
        <v>0</v>
      </c>
      <c r="AP37" s="93"/>
      <c r="AQ37" s="135">
        <f>LOOKUP(AP37,Poängberäkning!$B$6:$B$97,Poängberäkning!$C$6:$C$97)</f>
        <v>0</v>
      </c>
      <c r="AR37" s="93"/>
      <c r="AS37" s="133">
        <f>LOOKUP(AR37,Poängberäkning!$B$6:$B$97,Poängberäkning!$C$6:$C$97)</f>
        <v>0</v>
      </c>
      <c r="AT37" s="93"/>
      <c r="AU37" s="135">
        <f>LOOKUP(AT37,Poängberäkning!$B$6:$B$97,Poängberäkning!$C$6:$C$97)</f>
        <v>0</v>
      </c>
      <c r="AV37" s="64">
        <f>LARGE(($I37,$K37,$M37,$O37,$Q37,$S37,$U37,$W37,$Y37,$AA37,$AC37,$AE37,$AG37,$AI37,$AK37,$AM37,$AS37,$AU37,$AO37,$AQ37),1)</f>
        <v>0</v>
      </c>
      <c r="AW37" s="62">
        <f>LARGE(($I37,$K37,$M37,$O37,$Q37,$S37,$U37,$W37,$Y37,$AA37,$AC37,$AE37,$AG37,$AI37,$AK37,$AM37,$AS37,$AU37,$AO37,$AQ37),2)</f>
        <v>0</v>
      </c>
      <c r="AX37" s="62">
        <f>LARGE(($I37,$K37,$M37,$O37,$Q37,$S37,$U37,$W37,$Y37,$AA37,$AC37,$AE37,$AG37,$AI37,$AK37,$AM37,$AS37,$AU37,$AO37,$AQ37),3)</f>
        <v>0</v>
      </c>
      <c r="AY37" s="62">
        <f>LARGE(($I37,$K37,$M37,$O37,$Q37,$S37,$U37,$W37,$Y37,$AA37,$AC37,$AE37,$AG37,$AI37,$AK37,$AM37,$AS37,$AU37,$AO37,$AQ37),4)</f>
        <v>0</v>
      </c>
      <c r="AZ37" s="62">
        <f>LARGE(($I37,$K37,$M37,$O37,$Q37,$S37,$U37,$W37,$Y37,$AA37,$AC37,$AE37,$AG37,$AI37,$AK37,$AM37,$AS37,$AU37,$AO37,$AQ37),5)</f>
        <v>0</v>
      </c>
      <c r="BA37" s="62">
        <f>LARGE(($I37,$K37,$M37,$O37,$Q37,$S37,$U37,$W37,$Y37,$AA37,$AC37,$AE37,$AG37,$AI37,$AK37,$AM37,$AS37,$AU37,$AO37,$AQ37),6)</f>
        <v>0</v>
      </c>
      <c r="BB37" s="62">
        <f>LARGE(($I37,$K37,$M37,$O37,$Q37,$S37,$U37,$W37,$Y37,$AA37,$AC37,$AE37,$AG37,$AI37,$AK37,$AM37,$AS37,$AU37,$AO37,$AQ37),7)</f>
        <v>0</v>
      </c>
      <c r="BC37" s="62">
        <f>LARGE(($I37,$K37,$M37,$O37,$Q37,$S37,$U37,$W37,$Y37,$AA37,$AC37,$AE37,$AG37,$AI37,$AK37,$AM37,$AS37,$AU37,$AO37,$AQ37),8)</f>
        <v>0</v>
      </c>
      <c r="BD37" s="62">
        <f>LARGE(($I37,$K37,$M37,$O37,$Q37,$S37,$U37,$W37,$Y37,$AA37,$AC37,$AE37,$AG37,$AI37,$AK37,$AM37,$AS37,$AU37,$AO37,$AQ37),9)</f>
        <v>0</v>
      </c>
    </row>
    <row r="38" spans="1:56" ht="16.5" thickBot="1">
      <c r="A38" s="220">
        <f t="shared" si="3"/>
        <v>34</v>
      </c>
      <c r="B38" s="36"/>
      <c r="C38" s="70"/>
      <c r="D38" s="71"/>
      <c r="E38" s="47">
        <f t="shared" si="4"/>
        <v>0</v>
      </c>
      <c r="F38" s="44">
        <f t="shared" si="5"/>
        <v>0</v>
      </c>
      <c r="G38" s="35">
        <f t="shared" si="6"/>
        <v>0</v>
      </c>
      <c r="H38" s="48"/>
      <c r="I38" s="37">
        <f>LOOKUP(H38,Poängberäkning!$B$6:$B$97,Poängberäkning!$C$6:$C$97)</f>
        <v>0</v>
      </c>
      <c r="J38" s="48"/>
      <c r="K38" s="37">
        <f>LOOKUP(J38,Poängberäkning!$B$6:$B$97,Poängberäkning!$C$6:$C$97)</f>
        <v>0</v>
      </c>
      <c r="L38" s="48"/>
      <c r="M38" s="37">
        <f>LOOKUP(L38,Poängberäkning!$B$6:$B$97,Poängberäkning!$C$6:$C$97)</f>
        <v>0</v>
      </c>
      <c r="N38" s="48"/>
      <c r="O38" s="37">
        <f>LOOKUP(N38,Poängberäkning!$B$6:$B$97,Poängberäkning!$C$6:$C$97)</f>
        <v>0</v>
      </c>
      <c r="P38" s="48"/>
      <c r="Q38" s="37">
        <f>LOOKUP(P38,Poängberäkning!$B$6:$B$97,Poängberäkning!$C$6:$C$97)</f>
        <v>0</v>
      </c>
      <c r="R38" s="48"/>
      <c r="S38" s="37">
        <f>LOOKUP(R38,Poängberäkning!$B$6:$B$97,Poängberäkning!$C$6:$C$97)</f>
        <v>0</v>
      </c>
      <c r="T38" s="59"/>
      <c r="U38" s="38">
        <f>LOOKUP(T38,Poängberäkning!$B$6:$B$97,Poängberäkning!$C$6:$C$97)</f>
        <v>0</v>
      </c>
      <c r="V38" s="49"/>
      <c r="W38" s="38">
        <f>LOOKUP(V38,Poängberäkning!$B$6:$B$97,Poängberäkning!$C$6:$C$97)</f>
        <v>0</v>
      </c>
      <c r="X38" s="49"/>
      <c r="Y38" s="38">
        <f>LOOKUP(X38,Poängberäkning!$B$6:$B$97,Poängberäkning!$C$6:$C$97)</f>
        <v>0</v>
      </c>
      <c r="Z38" s="49"/>
      <c r="AA38" s="38">
        <f>LOOKUP(Z38,Poängberäkning!$B$6:$B$97,Poängberäkning!$C$6:$C$97)</f>
        <v>0</v>
      </c>
      <c r="AB38" s="49"/>
      <c r="AC38" s="38">
        <f>LOOKUP(AB38,Poängberäkning!$B$6:$B$97,Poängberäkning!$C$6:$C$97)</f>
        <v>0</v>
      </c>
      <c r="AD38" s="49"/>
      <c r="AE38" s="38">
        <f>LOOKUP(AD38,Poängberäkning!$B$6:$B$97,Poängberäkning!$C$6:$C$97)</f>
        <v>0</v>
      </c>
      <c r="AF38" s="50"/>
      <c r="AG38" s="39">
        <f>LOOKUP(AF38,Poängberäkning!$B$6:$B$97,Poängberäkning!$C$6:$C$97)</f>
        <v>0</v>
      </c>
      <c r="AH38" s="50"/>
      <c r="AI38" s="132">
        <f>LOOKUP(AH38,Poängberäkning!$B$6:$B$97,Poängberäkning!$C$6:$C$97)</f>
        <v>0</v>
      </c>
      <c r="AJ38" s="93"/>
      <c r="AK38" s="61">
        <f>LOOKUP(AJ38,Poängberäkning!$B$6:$B$97,Poängberäkning!$C$6:$C$97)</f>
        <v>0</v>
      </c>
      <c r="AL38" s="93"/>
      <c r="AM38" s="61">
        <f>LOOKUP(AL38,Poängberäkning!$B$6:$B$97,Poängberäkning!$C$6:$C$97)</f>
        <v>0</v>
      </c>
      <c r="AN38" s="93"/>
      <c r="AO38" s="133">
        <f>LOOKUP(AN38,Poängberäkning!$B$6:$B$97,Poängberäkning!$C$6:$C$97)</f>
        <v>0</v>
      </c>
      <c r="AP38" s="93"/>
      <c r="AQ38" s="135">
        <f>LOOKUP(AP38,Poängberäkning!$B$6:$B$97,Poängberäkning!$C$6:$C$97)</f>
        <v>0</v>
      </c>
      <c r="AR38" s="93"/>
      <c r="AS38" s="133">
        <f>LOOKUP(AR38,Poängberäkning!$B$6:$B$97,Poängberäkning!$C$6:$C$97)</f>
        <v>0</v>
      </c>
      <c r="AT38" s="93"/>
      <c r="AU38" s="135">
        <f>LOOKUP(AT38,Poängberäkning!$B$6:$B$97,Poängberäkning!$C$6:$C$97)</f>
        <v>0</v>
      </c>
      <c r="AV38" s="64">
        <f>LARGE(($I38,$K38,$M38,$O38,$Q38,$S38,$U38,$W38,$Y38,$AA38,$AC38,$AE38,$AG38,$AI38,$AK38,$AM38,$AS38,$AU38,$AO38,$AQ38),1)</f>
        <v>0</v>
      </c>
      <c r="AW38" s="62">
        <f>LARGE(($I38,$K38,$M38,$O38,$Q38,$S38,$U38,$W38,$Y38,$AA38,$AC38,$AE38,$AG38,$AI38,$AK38,$AM38,$AS38,$AU38,$AO38,$AQ38),2)</f>
        <v>0</v>
      </c>
      <c r="AX38" s="62">
        <f>LARGE(($I38,$K38,$M38,$O38,$Q38,$S38,$U38,$W38,$Y38,$AA38,$AC38,$AE38,$AG38,$AI38,$AK38,$AM38,$AS38,$AU38,$AO38,$AQ38),3)</f>
        <v>0</v>
      </c>
      <c r="AY38" s="62">
        <f>LARGE(($I38,$K38,$M38,$O38,$Q38,$S38,$U38,$W38,$Y38,$AA38,$AC38,$AE38,$AG38,$AI38,$AK38,$AM38,$AS38,$AU38,$AO38,$AQ38),4)</f>
        <v>0</v>
      </c>
      <c r="AZ38" s="62">
        <f>LARGE(($I38,$K38,$M38,$O38,$Q38,$S38,$U38,$W38,$Y38,$AA38,$AC38,$AE38,$AG38,$AI38,$AK38,$AM38,$AS38,$AU38,$AO38,$AQ38),5)</f>
        <v>0</v>
      </c>
      <c r="BA38" s="62">
        <f>LARGE(($I38,$K38,$M38,$O38,$Q38,$S38,$U38,$W38,$Y38,$AA38,$AC38,$AE38,$AG38,$AI38,$AK38,$AM38,$AS38,$AU38,$AO38,$AQ38),6)</f>
        <v>0</v>
      </c>
      <c r="BB38" s="62">
        <f>LARGE(($I38,$K38,$M38,$O38,$Q38,$S38,$U38,$W38,$Y38,$AA38,$AC38,$AE38,$AG38,$AI38,$AK38,$AM38,$AS38,$AU38,$AO38,$AQ38),7)</f>
        <v>0</v>
      </c>
      <c r="BC38" s="62">
        <f>LARGE(($I38,$K38,$M38,$O38,$Q38,$S38,$U38,$W38,$Y38,$AA38,$AC38,$AE38,$AG38,$AI38,$AK38,$AM38,$AS38,$AU38,$AO38,$AQ38),8)</f>
        <v>0</v>
      </c>
      <c r="BD38" s="62">
        <f>LARGE(($I38,$K38,$M38,$O38,$Q38,$S38,$U38,$W38,$Y38,$AA38,$AC38,$AE38,$AG38,$AI38,$AK38,$AM38,$AS38,$AU38,$AO38,$AQ38),9)</f>
        <v>0</v>
      </c>
    </row>
    <row r="39" spans="1:56" ht="16.5" thickBot="1">
      <c r="A39" s="220">
        <f t="shared" si="3"/>
        <v>35</v>
      </c>
      <c r="B39" s="36"/>
      <c r="C39" s="70"/>
      <c r="D39" s="71"/>
      <c r="E39" s="47">
        <f t="shared" si="4"/>
        <v>0</v>
      </c>
      <c r="F39" s="44">
        <f t="shared" si="5"/>
        <v>0</v>
      </c>
      <c r="G39" s="35">
        <f t="shared" si="6"/>
        <v>0</v>
      </c>
      <c r="H39" s="48"/>
      <c r="I39" s="37">
        <f>LOOKUP(H39,Poängberäkning!$B$6:$B$97,Poängberäkning!$C$6:$C$97)</f>
        <v>0</v>
      </c>
      <c r="J39" s="48"/>
      <c r="K39" s="37">
        <f>LOOKUP(J39,Poängberäkning!$B$6:$B$97,Poängberäkning!$C$6:$C$97)</f>
        <v>0</v>
      </c>
      <c r="L39" s="48"/>
      <c r="M39" s="37">
        <f>LOOKUP(L39,Poängberäkning!$B$6:$B$97,Poängberäkning!$C$6:$C$97)</f>
        <v>0</v>
      </c>
      <c r="N39" s="48"/>
      <c r="O39" s="37">
        <f>LOOKUP(N39,Poängberäkning!$B$6:$B$97,Poängberäkning!$C$6:$C$97)</f>
        <v>0</v>
      </c>
      <c r="P39" s="48"/>
      <c r="Q39" s="37">
        <f>LOOKUP(P39,Poängberäkning!$B$6:$B$97,Poängberäkning!$C$6:$C$97)</f>
        <v>0</v>
      </c>
      <c r="R39" s="48"/>
      <c r="S39" s="37">
        <f>LOOKUP(R39,Poängberäkning!$B$6:$B$97,Poängberäkning!$C$6:$C$97)</f>
        <v>0</v>
      </c>
      <c r="T39" s="59"/>
      <c r="U39" s="38">
        <f>LOOKUP(T39,Poängberäkning!$B$6:$B$97,Poängberäkning!$C$6:$C$97)</f>
        <v>0</v>
      </c>
      <c r="V39" s="49"/>
      <c r="W39" s="38">
        <f>LOOKUP(V39,Poängberäkning!$B$6:$B$97,Poängberäkning!$C$6:$C$97)</f>
        <v>0</v>
      </c>
      <c r="X39" s="49"/>
      <c r="Y39" s="38">
        <f>LOOKUP(X39,Poängberäkning!$B$6:$B$97,Poängberäkning!$C$6:$C$97)</f>
        <v>0</v>
      </c>
      <c r="Z39" s="49"/>
      <c r="AA39" s="38">
        <f>LOOKUP(Z39,Poängberäkning!$B$6:$B$97,Poängberäkning!$C$6:$C$97)</f>
        <v>0</v>
      </c>
      <c r="AB39" s="49"/>
      <c r="AC39" s="38">
        <f>LOOKUP(AB39,Poängberäkning!$B$6:$B$97,Poängberäkning!$C$6:$C$97)</f>
        <v>0</v>
      </c>
      <c r="AD39" s="49"/>
      <c r="AE39" s="38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132">
        <f>LOOKUP(AH39,Poängberäkning!$B$6:$B$97,Poängberäkning!$C$6:$C$97)</f>
        <v>0</v>
      </c>
      <c r="AJ39" s="93"/>
      <c r="AK39" s="61">
        <f>LOOKUP(AJ39,Poängberäkning!$B$6:$B$97,Poängberäkning!$C$6:$C$97)</f>
        <v>0</v>
      </c>
      <c r="AL39" s="93"/>
      <c r="AM39" s="61">
        <f>LOOKUP(AL39,Poängberäkning!$B$6:$B$97,Poängberäkning!$C$6:$C$97)</f>
        <v>0</v>
      </c>
      <c r="AN39" s="93"/>
      <c r="AO39" s="133">
        <f>LOOKUP(AN39,Poängberäkning!$B$6:$B$97,Poängberäkning!$C$6:$C$97)</f>
        <v>0</v>
      </c>
      <c r="AP39" s="93"/>
      <c r="AQ39" s="135">
        <f>LOOKUP(AP39,Poängberäkning!$B$6:$B$97,Poängberäkning!$C$6:$C$97)</f>
        <v>0</v>
      </c>
      <c r="AR39" s="93"/>
      <c r="AS39" s="133">
        <f>LOOKUP(AR39,Poängberäkning!$B$6:$B$97,Poängberäkning!$C$6:$C$97)</f>
        <v>0</v>
      </c>
      <c r="AT39" s="93"/>
      <c r="AU39" s="135">
        <f>LOOKUP(AT39,Poängberäkning!$B$6:$B$97,Poängberäkning!$C$6:$C$97)</f>
        <v>0</v>
      </c>
      <c r="AV39" s="64">
        <f>LARGE(($I39,$K39,$M39,$O39,$Q39,$S39,$U39,$W39,$Y39,$AA39,$AC39,$AE39,$AG39,$AI39,$AK39,$AM39,$AS39,$AU39,$AO39,$AQ39),1)</f>
        <v>0</v>
      </c>
      <c r="AW39" s="62">
        <f>LARGE(($I39,$K39,$M39,$O39,$Q39,$S39,$U39,$W39,$Y39,$AA39,$AC39,$AE39,$AG39,$AI39,$AK39,$AM39,$AS39,$AU39,$AO39,$AQ39),2)</f>
        <v>0</v>
      </c>
      <c r="AX39" s="62">
        <f>LARGE(($I39,$K39,$M39,$O39,$Q39,$S39,$U39,$W39,$Y39,$AA39,$AC39,$AE39,$AG39,$AI39,$AK39,$AM39,$AS39,$AU39,$AO39,$AQ39),3)</f>
        <v>0</v>
      </c>
      <c r="AY39" s="62">
        <f>LARGE(($I39,$K39,$M39,$O39,$Q39,$S39,$U39,$W39,$Y39,$AA39,$AC39,$AE39,$AG39,$AI39,$AK39,$AM39,$AS39,$AU39,$AO39,$AQ39),4)</f>
        <v>0</v>
      </c>
      <c r="AZ39" s="62">
        <f>LARGE(($I39,$K39,$M39,$O39,$Q39,$S39,$U39,$W39,$Y39,$AA39,$AC39,$AE39,$AG39,$AI39,$AK39,$AM39,$AS39,$AU39,$AO39,$AQ39),5)</f>
        <v>0</v>
      </c>
      <c r="BA39" s="62">
        <f>LARGE(($I39,$K39,$M39,$O39,$Q39,$S39,$U39,$W39,$Y39,$AA39,$AC39,$AE39,$AG39,$AI39,$AK39,$AM39,$AS39,$AU39,$AO39,$AQ39),6)</f>
        <v>0</v>
      </c>
      <c r="BB39" s="62">
        <f>LARGE(($I39,$K39,$M39,$O39,$Q39,$S39,$U39,$W39,$Y39,$AA39,$AC39,$AE39,$AG39,$AI39,$AK39,$AM39,$AS39,$AU39,$AO39,$AQ39),7)</f>
        <v>0</v>
      </c>
      <c r="BC39" s="62">
        <f>LARGE(($I39,$K39,$M39,$O39,$Q39,$S39,$U39,$W39,$Y39,$AA39,$AC39,$AE39,$AG39,$AI39,$AK39,$AM39,$AS39,$AU39,$AO39,$AQ39),8)</f>
        <v>0</v>
      </c>
      <c r="BD39" s="62">
        <f>LARGE(($I39,$K39,$M39,$O39,$Q39,$S39,$U39,$W39,$Y39,$AA39,$AC39,$AE39,$AG39,$AI39,$AK39,$AM39,$AS39,$AU39,$AO39,$AQ39),9)</f>
        <v>0</v>
      </c>
    </row>
    <row r="40" spans="1:56" ht="16.5" thickBot="1">
      <c r="A40" s="220">
        <f t="shared" si="3"/>
        <v>36</v>
      </c>
      <c r="B40" s="36"/>
      <c r="C40" s="70"/>
      <c r="D40" s="71"/>
      <c r="E40" s="47">
        <f t="shared" si="4"/>
        <v>0</v>
      </c>
      <c r="F40" s="44">
        <f t="shared" si="5"/>
        <v>0</v>
      </c>
      <c r="G40" s="35">
        <f t="shared" si="6"/>
        <v>0</v>
      </c>
      <c r="H40" s="48"/>
      <c r="I40" s="37">
        <f>LOOKUP(H40,Poängberäkning!$B$6:$B$97,Poängberäkning!$C$6:$C$97)</f>
        <v>0</v>
      </c>
      <c r="J40" s="48"/>
      <c r="K40" s="37">
        <f>LOOKUP(J40,Poängberäkning!$B$6:$B$97,Poängberäkning!$C$6:$C$97)</f>
        <v>0</v>
      </c>
      <c r="L40" s="48"/>
      <c r="M40" s="37">
        <f>LOOKUP(L40,Poängberäkning!$B$6:$B$97,Poängberäkning!$C$6:$C$97)</f>
        <v>0</v>
      </c>
      <c r="N40" s="48"/>
      <c r="O40" s="37">
        <f>LOOKUP(N40,Poängberäkning!$B$6:$B$97,Poängberäkning!$C$6:$C$97)</f>
        <v>0</v>
      </c>
      <c r="P40" s="48"/>
      <c r="Q40" s="37">
        <f>LOOKUP(P40,Poängberäkning!$B$6:$B$97,Poängberäkning!$C$6:$C$97)</f>
        <v>0</v>
      </c>
      <c r="R40" s="48"/>
      <c r="S40" s="37">
        <f>LOOKUP(R40,Poängberäkning!$B$6:$B$97,Poängberäkning!$C$6:$C$97)</f>
        <v>0</v>
      </c>
      <c r="T40" s="59"/>
      <c r="U40" s="38">
        <f>LOOKUP(T40,Poängberäkning!$B$6:$B$97,Poängberäkning!$C$6:$C$97)</f>
        <v>0</v>
      </c>
      <c r="V40" s="49"/>
      <c r="W40" s="38">
        <f>LOOKUP(V40,Poängberäkning!$B$6:$B$97,Poängberäkning!$C$6:$C$97)</f>
        <v>0</v>
      </c>
      <c r="X40" s="49"/>
      <c r="Y40" s="38">
        <f>LOOKUP(X40,Poängberäkning!$B$6:$B$97,Poängberäkning!$C$6:$C$97)</f>
        <v>0</v>
      </c>
      <c r="Z40" s="49"/>
      <c r="AA40" s="38">
        <f>LOOKUP(Z40,Poängberäkning!$B$6:$B$97,Poängberäkning!$C$6:$C$97)</f>
        <v>0</v>
      </c>
      <c r="AB40" s="49"/>
      <c r="AC40" s="38">
        <f>LOOKUP(AB40,Poängberäkning!$B$6:$B$97,Poängberäkning!$C$6:$C$97)</f>
        <v>0</v>
      </c>
      <c r="AD40" s="49"/>
      <c r="AE40" s="38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1"/>
      <c r="AI40" s="132">
        <f>LOOKUP(AH40,Poängberäkning!$B$6:$B$97,Poängberäkning!$C$6:$C$97)</f>
        <v>0</v>
      </c>
      <c r="AJ40" s="93"/>
      <c r="AK40" s="61">
        <f>LOOKUP(AJ40,Poängberäkning!$B$6:$B$97,Poängberäkning!$C$6:$C$97)</f>
        <v>0</v>
      </c>
      <c r="AL40" s="93"/>
      <c r="AM40" s="61">
        <f>LOOKUP(AL40,Poängberäkning!$B$6:$B$97,Poängberäkning!$C$6:$C$97)</f>
        <v>0</v>
      </c>
      <c r="AN40" s="93"/>
      <c r="AO40" s="133">
        <f>LOOKUP(AN40,Poängberäkning!$B$6:$B$97,Poängberäkning!$C$6:$C$97)</f>
        <v>0</v>
      </c>
      <c r="AP40" s="93"/>
      <c r="AQ40" s="135">
        <f>LOOKUP(AP40,Poängberäkning!$B$6:$B$97,Poängberäkning!$C$6:$C$97)</f>
        <v>0</v>
      </c>
      <c r="AR40" s="93"/>
      <c r="AS40" s="133">
        <f>LOOKUP(AR40,Poängberäkning!$B$6:$B$97,Poängberäkning!$C$6:$C$97)</f>
        <v>0</v>
      </c>
      <c r="AT40" s="93"/>
      <c r="AU40" s="135">
        <f>LOOKUP(AT40,Poängberäkning!$B$6:$B$97,Poängberäkning!$C$6:$C$97)</f>
        <v>0</v>
      </c>
      <c r="AV40" s="64">
        <f>LARGE(($I40,$K40,$M40,$O40,$Q40,$S40,$U40,$W40,$Y40,$AA40,$AC40,$AE40,$AG40,$AI40,$AK40,$AM40,$AS40,$AU40,$AO40,$AQ40),1)</f>
        <v>0</v>
      </c>
      <c r="AW40" s="62">
        <f>LARGE(($I40,$K40,$M40,$O40,$Q40,$S40,$U40,$W40,$Y40,$AA40,$AC40,$AE40,$AG40,$AI40,$AK40,$AM40,$AS40,$AU40,$AO40,$AQ40),2)</f>
        <v>0</v>
      </c>
      <c r="AX40" s="62">
        <f>LARGE(($I40,$K40,$M40,$O40,$Q40,$S40,$U40,$W40,$Y40,$AA40,$AC40,$AE40,$AG40,$AI40,$AK40,$AM40,$AS40,$AU40,$AO40,$AQ40),3)</f>
        <v>0</v>
      </c>
      <c r="AY40" s="62">
        <f>LARGE(($I40,$K40,$M40,$O40,$Q40,$S40,$U40,$W40,$Y40,$AA40,$AC40,$AE40,$AG40,$AI40,$AK40,$AM40,$AS40,$AU40,$AO40,$AQ40),4)</f>
        <v>0</v>
      </c>
      <c r="AZ40" s="62">
        <f>LARGE(($I40,$K40,$M40,$O40,$Q40,$S40,$U40,$W40,$Y40,$AA40,$AC40,$AE40,$AG40,$AI40,$AK40,$AM40,$AS40,$AU40,$AO40,$AQ40),5)</f>
        <v>0</v>
      </c>
      <c r="BA40" s="62">
        <f>LARGE(($I40,$K40,$M40,$O40,$Q40,$S40,$U40,$W40,$Y40,$AA40,$AC40,$AE40,$AG40,$AI40,$AK40,$AM40,$AS40,$AU40,$AO40,$AQ40),6)</f>
        <v>0</v>
      </c>
      <c r="BB40" s="62">
        <f>LARGE(($I40,$K40,$M40,$O40,$Q40,$S40,$U40,$W40,$Y40,$AA40,$AC40,$AE40,$AG40,$AI40,$AK40,$AM40,$AS40,$AU40,$AO40,$AQ40),7)</f>
        <v>0</v>
      </c>
      <c r="BC40" s="62">
        <f>LARGE(($I40,$K40,$M40,$O40,$Q40,$S40,$U40,$W40,$Y40,$AA40,$AC40,$AE40,$AG40,$AI40,$AK40,$AM40,$AS40,$AU40,$AO40,$AQ40),8)</f>
        <v>0</v>
      </c>
      <c r="BD40" s="62">
        <f>LARGE(($I40,$K40,$M40,$O40,$Q40,$S40,$U40,$W40,$Y40,$AA40,$AC40,$AE40,$AG40,$AI40,$AK40,$AM40,$AS40,$AU40,$AO40,$AQ40),9)</f>
        <v>0</v>
      </c>
    </row>
    <row r="41" spans="1:56" ht="16.5" thickBot="1">
      <c r="A41" s="220">
        <f t="shared" si="3"/>
        <v>37</v>
      </c>
      <c r="B41" s="36"/>
      <c r="C41" s="70"/>
      <c r="D41" s="71"/>
      <c r="E41" s="47">
        <f t="shared" si="4"/>
        <v>0</v>
      </c>
      <c r="F41" s="44">
        <f t="shared" si="5"/>
        <v>0</v>
      </c>
      <c r="G41" s="35">
        <f t="shared" si="6"/>
        <v>0</v>
      </c>
      <c r="H41" s="48"/>
      <c r="I41" s="37">
        <f>LOOKUP(H41,Poängberäkning!$B$6:$B$97,Poängberäkning!$C$6:$C$97)</f>
        <v>0</v>
      </c>
      <c r="J41" s="48"/>
      <c r="K41" s="37">
        <f>LOOKUP(J41,Poängberäkning!$B$6:$B$97,Poängberäkning!$C$6:$C$97)</f>
        <v>0</v>
      </c>
      <c r="L41" s="48"/>
      <c r="M41" s="37">
        <f>LOOKUP(L41,Poängberäkning!$B$6:$B$97,Poängberäkning!$C$6:$C$97)</f>
        <v>0</v>
      </c>
      <c r="N41" s="48"/>
      <c r="O41" s="37">
        <f>LOOKUP(N41,Poängberäkning!$B$6:$B$97,Poängberäkning!$C$6:$C$97)</f>
        <v>0</v>
      </c>
      <c r="P41" s="48"/>
      <c r="Q41" s="37">
        <f>LOOKUP(P41,Poängberäkning!$B$6:$B$97,Poängberäkning!$C$6:$C$97)</f>
        <v>0</v>
      </c>
      <c r="R41" s="48"/>
      <c r="S41" s="37">
        <f>LOOKUP(R41,Poängberäkning!$B$6:$B$97,Poängberäkning!$C$6:$C$97)</f>
        <v>0</v>
      </c>
      <c r="T41" s="59"/>
      <c r="U41" s="38">
        <f>LOOKUP(T41,Poängberäkning!$B$6:$B$97,Poängberäkning!$C$6:$C$97)</f>
        <v>0</v>
      </c>
      <c r="V41" s="49"/>
      <c r="W41" s="38">
        <f>LOOKUP(V41,Poängberäkning!$B$6:$B$97,Poängberäkning!$C$6:$C$97)</f>
        <v>0</v>
      </c>
      <c r="X41" s="49"/>
      <c r="Y41" s="38">
        <f>LOOKUP(X41,Poängberäkning!$B$6:$B$97,Poängberäkning!$C$6:$C$97)</f>
        <v>0</v>
      </c>
      <c r="Z41" s="49"/>
      <c r="AA41" s="38">
        <f>LOOKUP(Z41,Poängberäkning!$B$6:$B$97,Poängberäkning!$C$6:$C$97)</f>
        <v>0</v>
      </c>
      <c r="AB41" s="49"/>
      <c r="AC41" s="38">
        <f>LOOKUP(AB41,Poängberäkning!$B$6:$B$97,Poängberäkning!$C$6:$C$97)</f>
        <v>0</v>
      </c>
      <c r="AD41" s="49"/>
      <c r="AE41" s="38">
        <f>LOOKUP(AD41,Poängberäkning!$B$6:$B$97,Poängberäkning!$C$6:$C$97)</f>
        <v>0</v>
      </c>
      <c r="AF41" s="50"/>
      <c r="AG41" s="39">
        <f>LOOKUP(AF41,Poängberäkning!$B$6:$B$97,Poängberäkning!$C$6:$C$97)</f>
        <v>0</v>
      </c>
      <c r="AH41" s="50"/>
      <c r="AI41" s="132">
        <f>LOOKUP(AH41,Poängberäkning!$B$6:$B$97,Poängberäkning!$C$6:$C$97)</f>
        <v>0</v>
      </c>
      <c r="AJ41" s="93"/>
      <c r="AK41" s="61">
        <f>LOOKUP(AJ41,Poängberäkning!$B$6:$B$97,Poängberäkning!$C$6:$C$97)</f>
        <v>0</v>
      </c>
      <c r="AL41" s="93"/>
      <c r="AM41" s="61">
        <f>LOOKUP(AL41,Poängberäkning!$B$6:$B$97,Poängberäkning!$C$6:$C$97)</f>
        <v>0</v>
      </c>
      <c r="AN41" s="93"/>
      <c r="AO41" s="133">
        <f>LOOKUP(AN41,Poängberäkning!$B$6:$B$97,Poängberäkning!$C$6:$C$97)</f>
        <v>0</v>
      </c>
      <c r="AP41" s="93"/>
      <c r="AQ41" s="135">
        <f>LOOKUP(AP41,Poängberäkning!$B$6:$B$97,Poängberäkning!$C$6:$C$97)</f>
        <v>0</v>
      </c>
      <c r="AR41" s="93"/>
      <c r="AS41" s="133">
        <f>LOOKUP(AR41,Poängberäkning!$B$6:$B$97,Poängberäkning!$C$6:$C$97)</f>
        <v>0</v>
      </c>
      <c r="AT41" s="93"/>
      <c r="AU41" s="135">
        <f>LOOKUP(AT41,Poängberäkning!$B$6:$B$97,Poängberäkning!$C$6:$C$97)</f>
        <v>0</v>
      </c>
      <c r="AV41" s="64">
        <f>LARGE(($I41,$K41,$M41,$O41,$Q41,$S41,$U41,$W41,$Y41,$AA41,$AC41,$AE41,$AG41,$AI41,$AK41,$AM41,$AS41,$AU41,$AO41,$AQ41),1)</f>
        <v>0</v>
      </c>
      <c r="AW41" s="62">
        <f>LARGE(($I41,$K41,$M41,$O41,$Q41,$S41,$U41,$W41,$Y41,$AA41,$AC41,$AE41,$AG41,$AI41,$AK41,$AM41,$AS41,$AU41,$AO41,$AQ41),2)</f>
        <v>0</v>
      </c>
      <c r="AX41" s="62">
        <f>LARGE(($I41,$K41,$M41,$O41,$Q41,$S41,$U41,$W41,$Y41,$AA41,$AC41,$AE41,$AG41,$AI41,$AK41,$AM41,$AS41,$AU41,$AO41,$AQ41),3)</f>
        <v>0</v>
      </c>
      <c r="AY41" s="62">
        <f>LARGE(($I41,$K41,$M41,$O41,$Q41,$S41,$U41,$W41,$Y41,$AA41,$AC41,$AE41,$AG41,$AI41,$AK41,$AM41,$AS41,$AU41,$AO41,$AQ41),4)</f>
        <v>0</v>
      </c>
      <c r="AZ41" s="62">
        <f>LARGE(($I41,$K41,$M41,$O41,$Q41,$S41,$U41,$W41,$Y41,$AA41,$AC41,$AE41,$AG41,$AI41,$AK41,$AM41,$AS41,$AU41,$AO41,$AQ41),5)</f>
        <v>0</v>
      </c>
      <c r="BA41" s="62">
        <f>LARGE(($I41,$K41,$M41,$O41,$Q41,$S41,$U41,$W41,$Y41,$AA41,$AC41,$AE41,$AG41,$AI41,$AK41,$AM41,$AS41,$AU41,$AO41,$AQ41),6)</f>
        <v>0</v>
      </c>
      <c r="BB41" s="62">
        <f>LARGE(($I41,$K41,$M41,$O41,$Q41,$S41,$U41,$W41,$Y41,$AA41,$AC41,$AE41,$AG41,$AI41,$AK41,$AM41,$AS41,$AU41,$AO41,$AQ41),7)</f>
        <v>0</v>
      </c>
      <c r="BC41" s="62">
        <f>LARGE(($I41,$K41,$M41,$O41,$Q41,$S41,$U41,$W41,$Y41,$AA41,$AC41,$AE41,$AG41,$AI41,$AK41,$AM41,$AS41,$AU41,$AO41,$AQ41),8)</f>
        <v>0</v>
      </c>
      <c r="BD41" s="62">
        <f>LARGE(($I41,$K41,$M41,$O41,$Q41,$S41,$U41,$W41,$Y41,$AA41,$AC41,$AE41,$AG41,$AI41,$AK41,$AM41,$AS41,$AU41,$AO41,$AQ41),9)</f>
        <v>0</v>
      </c>
    </row>
    <row r="42" spans="1:56" ht="16.5" thickBot="1">
      <c r="A42" s="220">
        <f t="shared" si="3"/>
        <v>38</v>
      </c>
      <c r="B42" s="36"/>
      <c r="C42" s="70"/>
      <c r="D42" s="71"/>
      <c r="E42" s="47">
        <f t="shared" si="4"/>
        <v>0</v>
      </c>
      <c r="F42" s="44">
        <f t="shared" si="5"/>
        <v>0</v>
      </c>
      <c r="G42" s="35">
        <f t="shared" si="6"/>
        <v>0</v>
      </c>
      <c r="H42" s="48"/>
      <c r="I42" s="37">
        <f>LOOKUP(H42,Poängberäkning!$B$6:$B$97,Poängberäkning!$C$6:$C$97)</f>
        <v>0</v>
      </c>
      <c r="J42" s="48"/>
      <c r="K42" s="37">
        <f>LOOKUP(J42,Poängberäkning!$B$6:$B$97,Poängberäkning!$C$6:$C$97)</f>
        <v>0</v>
      </c>
      <c r="L42" s="48"/>
      <c r="M42" s="37">
        <f>LOOKUP(L42,Poängberäkning!$B$6:$B$97,Poängberäkning!$C$6:$C$97)</f>
        <v>0</v>
      </c>
      <c r="N42" s="48"/>
      <c r="O42" s="37">
        <f>LOOKUP(N42,Poängberäkning!$B$6:$B$97,Poängberäkning!$C$6:$C$97)</f>
        <v>0</v>
      </c>
      <c r="P42" s="48"/>
      <c r="Q42" s="37">
        <f>LOOKUP(P42,Poängberäkning!$B$6:$B$97,Poängberäkning!$C$6:$C$97)</f>
        <v>0</v>
      </c>
      <c r="R42" s="48"/>
      <c r="S42" s="37">
        <f>LOOKUP(R42,Poängberäkning!$B$6:$B$97,Poängberäkning!$C$6:$C$97)</f>
        <v>0</v>
      </c>
      <c r="T42" s="59"/>
      <c r="U42" s="38">
        <f>LOOKUP(T42,Poängberäkning!$B$6:$B$97,Poängberäkning!$C$6:$C$97)</f>
        <v>0</v>
      </c>
      <c r="V42" s="49"/>
      <c r="W42" s="38">
        <f>LOOKUP(V42,Poängberäkning!$B$6:$B$97,Poängberäkning!$C$6:$C$97)</f>
        <v>0</v>
      </c>
      <c r="X42" s="49"/>
      <c r="Y42" s="38">
        <f>LOOKUP(X42,Poängberäkning!$B$6:$B$97,Poängberäkning!$C$6:$C$97)</f>
        <v>0</v>
      </c>
      <c r="Z42" s="49"/>
      <c r="AA42" s="38">
        <f>LOOKUP(Z42,Poängberäkning!$B$6:$B$97,Poängberäkning!$C$6:$C$97)</f>
        <v>0</v>
      </c>
      <c r="AB42" s="49"/>
      <c r="AC42" s="38">
        <f>LOOKUP(AB42,Poängberäkning!$B$6:$B$97,Poängberäkning!$C$6:$C$97)</f>
        <v>0</v>
      </c>
      <c r="AD42" s="49"/>
      <c r="AE42" s="38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1"/>
      <c r="AI42" s="132">
        <f>LOOKUP(AH42,Poängberäkning!$B$6:$B$97,Poängberäkning!$C$6:$C$97)</f>
        <v>0</v>
      </c>
      <c r="AJ42" s="93"/>
      <c r="AK42" s="61">
        <f>LOOKUP(AJ42,Poängberäkning!$B$6:$B$97,Poängberäkning!$C$6:$C$97)</f>
        <v>0</v>
      </c>
      <c r="AL42" s="93"/>
      <c r="AM42" s="61">
        <f>LOOKUP(AL42,Poängberäkning!$B$6:$B$97,Poängberäkning!$C$6:$C$97)</f>
        <v>0</v>
      </c>
      <c r="AN42" s="93"/>
      <c r="AO42" s="133">
        <f>LOOKUP(AN42,Poängberäkning!$B$6:$B$97,Poängberäkning!$C$6:$C$97)</f>
        <v>0</v>
      </c>
      <c r="AP42" s="93"/>
      <c r="AQ42" s="135">
        <f>LOOKUP(AP42,Poängberäkning!$B$6:$B$97,Poängberäkning!$C$6:$C$97)</f>
        <v>0</v>
      </c>
      <c r="AR42" s="93"/>
      <c r="AS42" s="133">
        <f>LOOKUP(AR42,Poängberäkning!$B$6:$B$97,Poängberäkning!$C$6:$C$97)</f>
        <v>0</v>
      </c>
      <c r="AT42" s="93"/>
      <c r="AU42" s="135">
        <f>LOOKUP(AT42,Poängberäkning!$B$6:$B$97,Poängberäkning!$C$6:$C$97)</f>
        <v>0</v>
      </c>
      <c r="AV42" s="64">
        <f>LARGE(($I42,$K42,$M42,$O42,$Q42,$S42,$U42,$W42,$Y42,$AA42,$AC42,$AE42,$AG42,$AI42,$AK42,$AM42,$AS42,$AU42,$AO42,$AQ42),1)</f>
        <v>0</v>
      </c>
      <c r="AW42" s="62">
        <f>LARGE(($I42,$K42,$M42,$O42,$Q42,$S42,$U42,$W42,$Y42,$AA42,$AC42,$AE42,$AG42,$AI42,$AK42,$AM42,$AS42,$AU42,$AO42,$AQ42),2)</f>
        <v>0</v>
      </c>
      <c r="AX42" s="62">
        <f>LARGE(($I42,$K42,$M42,$O42,$Q42,$S42,$U42,$W42,$Y42,$AA42,$AC42,$AE42,$AG42,$AI42,$AK42,$AM42,$AS42,$AU42,$AO42,$AQ42),3)</f>
        <v>0</v>
      </c>
      <c r="AY42" s="62">
        <f>LARGE(($I42,$K42,$M42,$O42,$Q42,$S42,$U42,$W42,$Y42,$AA42,$AC42,$AE42,$AG42,$AI42,$AK42,$AM42,$AS42,$AU42,$AO42,$AQ42),4)</f>
        <v>0</v>
      </c>
      <c r="AZ42" s="62">
        <f>LARGE(($I42,$K42,$M42,$O42,$Q42,$S42,$U42,$W42,$Y42,$AA42,$AC42,$AE42,$AG42,$AI42,$AK42,$AM42,$AS42,$AU42,$AO42,$AQ42),5)</f>
        <v>0</v>
      </c>
      <c r="BA42" s="62">
        <f>LARGE(($I42,$K42,$M42,$O42,$Q42,$S42,$U42,$W42,$Y42,$AA42,$AC42,$AE42,$AG42,$AI42,$AK42,$AM42,$AS42,$AU42,$AO42,$AQ42),6)</f>
        <v>0</v>
      </c>
      <c r="BB42" s="62">
        <f>LARGE(($I42,$K42,$M42,$O42,$Q42,$S42,$U42,$W42,$Y42,$AA42,$AC42,$AE42,$AG42,$AI42,$AK42,$AM42,$AS42,$AU42,$AO42,$AQ42),7)</f>
        <v>0</v>
      </c>
      <c r="BC42" s="62">
        <f>LARGE(($I42,$K42,$M42,$O42,$Q42,$S42,$U42,$W42,$Y42,$AA42,$AC42,$AE42,$AG42,$AI42,$AK42,$AM42,$AS42,$AU42,$AO42,$AQ42),8)</f>
        <v>0</v>
      </c>
      <c r="BD42" s="62">
        <f>LARGE(($I42,$K42,$M42,$O42,$Q42,$S42,$U42,$W42,$Y42,$AA42,$AC42,$AE42,$AG42,$AI42,$AK42,$AM42,$AS42,$AU42,$AO42,$AQ42),9)</f>
        <v>0</v>
      </c>
    </row>
    <row r="43" spans="1:56" ht="16.5" thickBot="1">
      <c r="A43" s="220">
        <f t="shared" si="3"/>
        <v>39</v>
      </c>
      <c r="B43" s="36"/>
      <c r="C43" s="68"/>
      <c r="D43" s="69"/>
      <c r="E43" s="47">
        <f t="shared" si="4"/>
        <v>0</v>
      </c>
      <c r="F43" s="44">
        <f t="shared" si="5"/>
        <v>0</v>
      </c>
      <c r="G43" s="35">
        <f t="shared" si="6"/>
        <v>0</v>
      </c>
      <c r="H43" s="48"/>
      <c r="I43" s="37">
        <f>LOOKUP(H43,Poängberäkning!$B$6:$B$97,Poängberäkning!$C$6:$C$97)</f>
        <v>0</v>
      </c>
      <c r="J43" s="48"/>
      <c r="K43" s="37">
        <f>LOOKUP(J43,Poängberäkning!$B$6:$B$97,Poängberäkning!$C$6:$C$97)</f>
        <v>0</v>
      </c>
      <c r="L43" s="48"/>
      <c r="M43" s="37">
        <f>LOOKUP(L43,Poängberäkning!$B$6:$B$97,Poängberäkning!$C$6:$C$97)</f>
        <v>0</v>
      </c>
      <c r="N43" s="48"/>
      <c r="O43" s="37">
        <f>LOOKUP(N43,Poängberäkning!$B$6:$B$97,Poängberäkning!$C$6:$C$97)</f>
        <v>0</v>
      </c>
      <c r="P43" s="48"/>
      <c r="Q43" s="37">
        <f>LOOKUP(P43,Poängberäkning!$B$6:$B$97,Poängberäkning!$C$6:$C$97)</f>
        <v>0</v>
      </c>
      <c r="R43" s="48"/>
      <c r="S43" s="37">
        <f>LOOKUP(R43,Poängberäkning!$B$6:$B$97,Poängberäkning!$C$6:$C$97)</f>
        <v>0</v>
      </c>
      <c r="T43" s="59"/>
      <c r="U43" s="38">
        <f>LOOKUP(T43,Poängberäkning!$B$6:$B$97,Poängberäkning!$C$6:$C$97)</f>
        <v>0</v>
      </c>
      <c r="V43" s="49"/>
      <c r="W43" s="38">
        <f>LOOKUP(V43,Poängberäkning!$B$6:$B$97,Poängberäkning!$C$6:$C$97)</f>
        <v>0</v>
      </c>
      <c r="X43" s="49"/>
      <c r="Y43" s="38">
        <f>LOOKUP(X43,Poängberäkning!$B$6:$B$97,Poängberäkning!$C$6:$C$97)</f>
        <v>0</v>
      </c>
      <c r="Z43" s="49"/>
      <c r="AA43" s="38">
        <f>LOOKUP(Z43,Poängberäkning!$B$6:$B$97,Poängberäkning!$C$6:$C$97)</f>
        <v>0</v>
      </c>
      <c r="AB43" s="49"/>
      <c r="AC43" s="38">
        <f>LOOKUP(AB43,Poängberäkning!$B$6:$B$97,Poängberäkning!$C$6:$C$97)</f>
        <v>0</v>
      </c>
      <c r="AD43" s="49"/>
      <c r="AE43" s="38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1"/>
      <c r="AI43" s="132">
        <f>LOOKUP(AH43,Poängberäkning!$B$6:$B$97,Poängberäkning!$C$6:$C$97)</f>
        <v>0</v>
      </c>
      <c r="AJ43" s="93"/>
      <c r="AK43" s="61">
        <f>LOOKUP(AJ43,Poängberäkning!$B$6:$B$97,Poängberäkning!$C$6:$C$97)</f>
        <v>0</v>
      </c>
      <c r="AL43" s="93"/>
      <c r="AM43" s="61">
        <f>LOOKUP(AL43,Poängberäkning!$B$6:$B$97,Poängberäkning!$C$6:$C$97)</f>
        <v>0</v>
      </c>
      <c r="AN43" s="93"/>
      <c r="AO43" s="133">
        <f>LOOKUP(AN43,Poängberäkning!$B$6:$B$97,Poängberäkning!$C$6:$C$97)</f>
        <v>0</v>
      </c>
      <c r="AP43" s="93"/>
      <c r="AQ43" s="135">
        <f>LOOKUP(AP43,Poängberäkning!$B$6:$B$97,Poängberäkning!$C$6:$C$97)</f>
        <v>0</v>
      </c>
      <c r="AR43" s="93"/>
      <c r="AS43" s="133">
        <f>LOOKUP(AR43,Poängberäkning!$B$6:$B$97,Poängberäkning!$C$6:$C$97)</f>
        <v>0</v>
      </c>
      <c r="AT43" s="93"/>
      <c r="AU43" s="135">
        <f>LOOKUP(AT43,Poängberäkning!$B$6:$B$97,Poängberäkning!$C$6:$C$97)</f>
        <v>0</v>
      </c>
      <c r="AV43" s="64">
        <f>LARGE(($I43,$K43,$M43,$O43,$Q43,$S43,$U43,$W43,$Y43,$AA43,$AC43,$AE43,$AG43,$AI43,$AK43,$AM43,$AS43,$AU43,$AO43,$AQ43),1)</f>
        <v>0</v>
      </c>
      <c r="AW43" s="62">
        <f>LARGE(($I43,$K43,$M43,$O43,$Q43,$S43,$U43,$W43,$Y43,$AA43,$AC43,$AE43,$AG43,$AI43,$AK43,$AM43,$AS43,$AU43,$AO43,$AQ43),2)</f>
        <v>0</v>
      </c>
      <c r="AX43" s="62">
        <f>LARGE(($I43,$K43,$M43,$O43,$Q43,$S43,$U43,$W43,$Y43,$AA43,$AC43,$AE43,$AG43,$AI43,$AK43,$AM43,$AS43,$AU43,$AO43,$AQ43),3)</f>
        <v>0</v>
      </c>
      <c r="AY43" s="62">
        <f>LARGE(($I43,$K43,$M43,$O43,$Q43,$S43,$U43,$W43,$Y43,$AA43,$AC43,$AE43,$AG43,$AI43,$AK43,$AM43,$AS43,$AU43,$AO43,$AQ43),4)</f>
        <v>0</v>
      </c>
      <c r="AZ43" s="62">
        <f>LARGE(($I43,$K43,$M43,$O43,$Q43,$S43,$U43,$W43,$Y43,$AA43,$AC43,$AE43,$AG43,$AI43,$AK43,$AM43,$AS43,$AU43,$AO43,$AQ43),5)</f>
        <v>0</v>
      </c>
      <c r="BA43" s="62">
        <f>LARGE(($I43,$K43,$M43,$O43,$Q43,$S43,$U43,$W43,$Y43,$AA43,$AC43,$AE43,$AG43,$AI43,$AK43,$AM43,$AS43,$AU43,$AO43,$AQ43),6)</f>
        <v>0</v>
      </c>
      <c r="BB43" s="62">
        <f>LARGE(($I43,$K43,$M43,$O43,$Q43,$S43,$U43,$W43,$Y43,$AA43,$AC43,$AE43,$AG43,$AI43,$AK43,$AM43,$AS43,$AU43,$AO43,$AQ43),7)</f>
        <v>0</v>
      </c>
      <c r="BC43" s="62">
        <f>LARGE(($I43,$K43,$M43,$O43,$Q43,$S43,$U43,$W43,$Y43,$AA43,$AC43,$AE43,$AG43,$AI43,$AK43,$AM43,$AS43,$AU43,$AO43,$AQ43),8)</f>
        <v>0</v>
      </c>
      <c r="BD43" s="62">
        <f>LARGE(($I43,$K43,$M43,$O43,$Q43,$S43,$U43,$W43,$Y43,$AA43,$AC43,$AE43,$AG43,$AI43,$AK43,$AM43,$AS43,$AU43,$AO43,$AQ43),9)</f>
        <v>0</v>
      </c>
    </row>
    <row r="44" spans="1:56" ht="16.5" thickBot="1">
      <c r="A44" s="220">
        <f t="shared" si="3"/>
        <v>40</v>
      </c>
      <c r="B44" s="36"/>
      <c r="C44" s="70"/>
      <c r="D44" s="71"/>
      <c r="E44" s="47">
        <f t="shared" si="4"/>
        <v>0</v>
      </c>
      <c r="F44" s="44">
        <f t="shared" si="5"/>
        <v>0</v>
      </c>
      <c r="G44" s="35">
        <f t="shared" si="6"/>
        <v>0</v>
      </c>
      <c r="H44" s="48"/>
      <c r="I44" s="37">
        <f>LOOKUP(H44,Poängberäkning!$B$6:$B$97,Poängberäkning!$C$6:$C$97)</f>
        <v>0</v>
      </c>
      <c r="J44" s="48"/>
      <c r="K44" s="37">
        <f>LOOKUP(J44,Poängberäkning!$B$6:$B$97,Poängberäkning!$C$6:$C$97)</f>
        <v>0</v>
      </c>
      <c r="L44" s="48"/>
      <c r="M44" s="37">
        <f>LOOKUP(L44,Poängberäkning!$B$6:$B$97,Poängberäkning!$C$6:$C$97)</f>
        <v>0</v>
      </c>
      <c r="N44" s="48"/>
      <c r="O44" s="37">
        <f>LOOKUP(N44,Poängberäkning!$B$6:$B$97,Poängberäkning!$C$6:$C$97)</f>
        <v>0</v>
      </c>
      <c r="P44" s="48"/>
      <c r="Q44" s="37">
        <f>LOOKUP(P44,Poängberäkning!$B$6:$B$97,Poängberäkning!$C$6:$C$97)</f>
        <v>0</v>
      </c>
      <c r="R44" s="48"/>
      <c r="S44" s="37">
        <f>LOOKUP(R44,Poängberäkning!$B$6:$B$97,Poängberäkning!$C$6:$C$97)</f>
        <v>0</v>
      </c>
      <c r="T44" s="59"/>
      <c r="U44" s="38">
        <f>LOOKUP(T44,Poängberäkning!$B$6:$B$97,Poängberäkning!$C$6:$C$97)</f>
        <v>0</v>
      </c>
      <c r="V44" s="49"/>
      <c r="W44" s="38">
        <f>LOOKUP(V44,Poängberäkning!$B$6:$B$97,Poängberäkning!$C$6:$C$97)</f>
        <v>0</v>
      </c>
      <c r="X44" s="49"/>
      <c r="Y44" s="38">
        <f>LOOKUP(X44,Poängberäkning!$B$6:$B$97,Poängberäkning!$C$6:$C$97)</f>
        <v>0</v>
      </c>
      <c r="Z44" s="49"/>
      <c r="AA44" s="38">
        <f>LOOKUP(Z44,Poängberäkning!$B$6:$B$97,Poängberäkning!$C$6:$C$97)</f>
        <v>0</v>
      </c>
      <c r="AB44" s="49"/>
      <c r="AC44" s="38">
        <f>LOOKUP(AB44,Poängberäkning!$B$6:$B$97,Poängberäkning!$C$6:$C$97)</f>
        <v>0</v>
      </c>
      <c r="AD44" s="49"/>
      <c r="AE44" s="38">
        <f>LOOKUP(AD44,Poängberäkning!$B$6:$B$97,Poängberäkning!$C$6:$C$97)</f>
        <v>0</v>
      </c>
      <c r="AF44" s="50"/>
      <c r="AG44" s="39">
        <f>LOOKUP(AF44,Poängberäkning!$B$6:$B$97,Poängberäkning!$C$6:$C$97)</f>
        <v>0</v>
      </c>
      <c r="AH44" s="51"/>
      <c r="AI44" s="132">
        <f>LOOKUP(AH44,Poängberäkning!$B$6:$B$97,Poängberäkning!$C$6:$C$97)</f>
        <v>0</v>
      </c>
      <c r="AJ44" s="93"/>
      <c r="AK44" s="61">
        <f>LOOKUP(AJ44,Poängberäkning!$B$6:$B$97,Poängberäkning!$C$6:$C$97)</f>
        <v>0</v>
      </c>
      <c r="AL44" s="93"/>
      <c r="AM44" s="61">
        <f>LOOKUP(AL44,Poängberäkning!$B$6:$B$97,Poängberäkning!$C$6:$C$97)</f>
        <v>0</v>
      </c>
      <c r="AN44" s="93"/>
      <c r="AO44" s="133">
        <f>LOOKUP(AN44,Poängberäkning!$B$6:$B$97,Poängberäkning!$C$6:$C$97)</f>
        <v>0</v>
      </c>
      <c r="AP44" s="93"/>
      <c r="AQ44" s="135">
        <f>LOOKUP(AP44,Poängberäkning!$B$6:$B$97,Poängberäkning!$C$6:$C$97)</f>
        <v>0</v>
      </c>
      <c r="AR44" s="93"/>
      <c r="AS44" s="133">
        <f>LOOKUP(AR44,Poängberäkning!$B$6:$B$97,Poängberäkning!$C$6:$C$97)</f>
        <v>0</v>
      </c>
      <c r="AT44" s="93"/>
      <c r="AU44" s="135">
        <f>LOOKUP(AT44,Poängberäkning!$B$6:$B$97,Poängberäkning!$C$6:$C$97)</f>
        <v>0</v>
      </c>
      <c r="AV44" s="64">
        <f>LARGE(($I44,$K44,$M44,$O44,$Q44,$S44,$U44,$W44,$Y44,$AA44,$AC44,$AE44,$AG44,$AI44,$AK44,$AM44,$AS44,$AU44,$AO44,$AQ44),1)</f>
        <v>0</v>
      </c>
      <c r="AW44" s="62">
        <f>LARGE(($I44,$K44,$M44,$O44,$Q44,$S44,$U44,$W44,$Y44,$AA44,$AC44,$AE44,$AG44,$AI44,$AK44,$AM44,$AS44,$AU44,$AO44,$AQ44),2)</f>
        <v>0</v>
      </c>
      <c r="AX44" s="62">
        <f>LARGE(($I44,$K44,$M44,$O44,$Q44,$S44,$U44,$W44,$Y44,$AA44,$AC44,$AE44,$AG44,$AI44,$AK44,$AM44,$AS44,$AU44,$AO44,$AQ44),3)</f>
        <v>0</v>
      </c>
      <c r="AY44" s="62">
        <f>LARGE(($I44,$K44,$M44,$O44,$Q44,$S44,$U44,$W44,$Y44,$AA44,$AC44,$AE44,$AG44,$AI44,$AK44,$AM44,$AS44,$AU44,$AO44,$AQ44),4)</f>
        <v>0</v>
      </c>
      <c r="AZ44" s="62">
        <f>LARGE(($I44,$K44,$M44,$O44,$Q44,$S44,$U44,$W44,$Y44,$AA44,$AC44,$AE44,$AG44,$AI44,$AK44,$AM44,$AS44,$AU44,$AO44,$AQ44),5)</f>
        <v>0</v>
      </c>
      <c r="BA44" s="62">
        <f>LARGE(($I44,$K44,$M44,$O44,$Q44,$S44,$U44,$W44,$Y44,$AA44,$AC44,$AE44,$AG44,$AI44,$AK44,$AM44,$AS44,$AU44,$AO44,$AQ44),6)</f>
        <v>0</v>
      </c>
      <c r="BB44" s="62">
        <f>LARGE(($I44,$K44,$M44,$O44,$Q44,$S44,$U44,$W44,$Y44,$AA44,$AC44,$AE44,$AG44,$AI44,$AK44,$AM44,$AS44,$AU44,$AO44,$AQ44),7)</f>
        <v>0</v>
      </c>
      <c r="BC44" s="62">
        <f>LARGE(($I44,$K44,$M44,$O44,$Q44,$S44,$U44,$W44,$Y44,$AA44,$AC44,$AE44,$AG44,$AI44,$AK44,$AM44,$AS44,$AU44,$AO44,$AQ44),8)</f>
        <v>0</v>
      </c>
      <c r="BD44" s="62">
        <f>LARGE(($I44,$K44,$M44,$O44,$Q44,$S44,$U44,$W44,$Y44,$AA44,$AC44,$AE44,$AG44,$AI44,$AK44,$AM44,$AS44,$AU44,$AO44,$AQ44),9)</f>
        <v>0</v>
      </c>
    </row>
    <row r="45" spans="1:56" ht="16.5" thickBot="1">
      <c r="A45" s="220">
        <f t="shared" si="3"/>
        <v>41</v>
      </c>
      <c r="B45" s="36"/>
      <c r="C45" s="68"/>
      <c r="D45" s="69"/>
      <c r="E45" s="47">
        <f t="shared" si="4"/>
        <v>0</v>
      </c>
      <c r="F45" s="44">
        <f t="shared" si="5"/>
        <v>0</v>
      </c>
      <c r="G45" s="35">
        <f t="shared" si="6"/>
        <v>0</v>
      </c>
      <c r="H45" s="48"/>
      <c r="I45" s="37">
        <f>LOOKUP(H45,Poängberäkning!$B$6:$B$97,Poängberäkning!$C$6:$C$97)</f>
        <v>0</v>
      </c>
      <c r="J45" s="48"/>
      <c r="K45" s="37">
        <f>LOOKUP(J45,Poängberäkning!$B$6:$B$97,Poängberäkning!$C$6:$C$97)</f>
        <v>0</v>
      </c>
      <c r="L45" s="48"/>
      <c r="M45" s="37">
        <f>LOOKUP(L45,Poängberäkning!$B$6:$B$97,Poängberäkning!$C$6:$C$97)</f>
        <v>0</v>
      </c>
      <c r="N45" s="48"/>
      <c r="O45" s="37">
        <f>LOOKUP(N45,Poängberäkning!$B$6:$B$97,Poängberäkning!$C$6:$C$97)</f>
        <v>0</v>
      </c>
      <c r="P45" s="48"/>
      <c r="Q45" s="37">
        <f>LOOKUP(P45,Poängberäkning!$B$6:$B$97,Poängberäkning!$C$6:$C$97)</f>
        <v>0</v>
      </c>
      <c r="R45" s="48"/>
      <c r="S45" s="37">
        <f>LOOKUP(R45,Poängberäkning!$B$6:$B$97,Poängberäkning!$C$6:$C$97)</f>
        <v>0</v>
      </c>
      <c r="T45" s="59"/>
      <c r="U45" s="38">
        <f>LOOKUP(T45,Poängberäkning!$B$6:$B$97,Poängberäkning!$C$6:$C$97)</f>
        <v>0</v>
      </c>
      <c r="V45" s="49"/>
      <c r="W45" s="38">
        <f>LOOKUP(V45,Poängberäkning!$B$6:$B$97,Poängberäkning!$C$6:$C$97)</f>
        <v>0</v>
      </c>
      <c r="X45" s="49"/>
      <c r="Y45" s="38">
        <f>LOOKUP(X45,Poängberäkning!$B$6:$B$97,Poängberäkning!$C$6:$C$97)</f>
        <v>0</v>
      </c>
      <c r="Z45" s="49"/>
      <c r="AA45" s="38">
        <f>LOOKUP(Z45,Poängberäkning!$B$6:$B$97,Poängberäkning!$C$6:$C$97)</f>
        <v>0</v>
      </c>
      <c r="AB45" s="49"/>
      <c r="AC45" s="38">
        <f>LOOKUP(AB45,Poängberäkning!$B$6:$B$97,Poängberäkning!$C$6:$C$97)</f>
        <v>0</v>
      </c>
      <c r="AD45" s="49"/>
      <c r="AE45" s="38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1"/>
      <c r="AI45" s="132">
        <f>LOOKUP(AH45,Poängberäkning!$B$6:$B$97,Poängberäkning!$C$6:$C$97)</f>
        <v>0</v>
      </c>
      <c r="AJ45" s="93"/>
      <c r="AK45" s="61">
        <f>LOOKUP(AJ45,Poängberäkning!$B$6:$B$97,Poängberäkning!$C$6:$C$97)</f>
        <v>0</v>
      </c>
      <c r="AL45" s="93"/>
      <c r="AM45" s="61">
        <f>LOOKUP(AL45,Poängberäkning!$B$6:$B$97,Poängberäkning!$C$6:$C$97)</f>
        <v>0</v>
      </c>
      <c r="AN45" s="93"/>
      <c r="AO45" s="133">
        <f>LOOKUP(AN45,Poängberäkning!$B$6:$B$97,Poängberäkning!$C$6:$C$97)</f>
        <v>0</v>
      </c>
      <c r="AP45" s="93"/>
      <c r="AQ45" s="135">
        <f>LOOKUP(AP45,Poängberäkning!$B$6:$B$97,Poängberäkning!$C$6:$C$97)</f>
        <v>0</v>
      </c>
      <c r="AR45" s="93"/>
      <c r="AS45" s="133">
        <f>LOOKUP(AR45,Poängberäkning!$B$6:$B$97,Poängberäkning!$C$6:$C$97)</f>
        <v>0</v>
      </c>
      <c r="AT45" s="93"/>
      <c r="AU45" s="135">
        <f>LOOKUP(AT45,Poängberäkning!$B$6:$B$97,Poängberäkning!$C$6:$C$97)</f>
        <v>0</v>
      </c>
      <c r="AV45" s="64">
        <f>LARGE(($I45,$K45,$M45,$O45,$Q45,$S45,$U45,$W45,$Y45,$AA45,$AC45,$AE45,$AG45,$AI45,$AK45,$AM45,$AS45,$AU45,$AO45,$AQ45),1)</f>
        <v>0</v>
      </c>
      <c r="AW45" s="62">
        <f>LARGE(($I45,$K45,$M45,$O45,$Q45,$S45,$U45,$W45,$Y45,$AA45,$AC45,$AE45,$AG45,$AI45,$AK45,$AM45,$AS45,$AU45,$AO45,$AQ45),2)</f>
        <v>0</v>
      </c>
      <c r="AX45" s="62">
        <f>LARGE(($I45,$K45,$M45,$O45,$Q45,$S45,$U45,$W45,$Y45,$AA45,$AC45,$AE45,$AG45,$AI45,$AK45,$AM45,$AS45,$AU45,$AO45,$AQ45),3)</f>
        <v>0</v>
      </c>
      <c r="AY45" s="62">
        <f>LARGE(($I45,$K45,$M45,$O45,$Q45,$S45,$U45,$W45,$Y45,$AA45,$AC45,$AE45,$AG45,$AI45,$AK45,$AM45,$AS45,$AU45,$AO45,$AQ45),4)</f>
        <v>0</v>
      </c>
      <c r="AZ45" s="62">
        <f>LARGE(($I45,$K45,$M45,$O45,$Q45,$S45,$U45,$W45,$Y45,$AA45,$AC45,$AE45,$AG45,$AI45,$AK45,$AM45,$AS45,$AU45,$AO45,$AQ45),5)</f>
        <v>0</v>
      </c>
      <c r="BA45" s="62">
        <f>LARGE(($I45,$K45,$M45,$O45,$Q45,$S45,$U45,$W45,$Y45,$AA45,$AC45,$AE45,$AG45,$AI45,$AK45,$AM45,$AS45,$AU45,$AO45,$AQ45),6)</f>
        <v>0</v>
      </c>
      <c r="BB45" s="62">
        <f>LARGE(($I45,$K45,$M45,$O45,$Q45,$S45,$U45,$W45,$Y45,$AA45,$AC45,$AE45,$AG45,$AI45,$AK45,$AM45,$AS45,$AU45,$AO45,$AQ45),7)</f>
        <v>0</v>
      </c>
      <c r="BC45" s="62">
        <f>LARGE(($I45,$K45,$M45,$O45,$Q45,$S45,$U45,$W45,$Y45,$AA45,$AC45,$AE45,$AG45,$AI45,$AK45,$AM45,$AS45,$AU45,$AO45,$AQ45),8)</f>
        <v>0</v>
      </c>
      <c r="BD45" s="62">
        <f>LARGE(($I45,$K45,$M45,$O45,$Q45,$S45,$U45,$W45,$Y45,$AA45,$AC45,$AE45,$AG45,$AI45,$AK45,$AM45,$AS45,$AU45,$AO45,$AQ45),9)</f>
        <v>0</v>
      </c>
    </row>
    <row r="46" spans="1:56" ht="16.5" thickBot="1">
      <c r="A46" s="220">
        <f t="shared" si="3"/>
        <v>42</v>
      </c>
      <c r="B46" s="36"/>
      <c r="C46" s="68"/>
      <c r="D46" s="69"/>
      <c r="E46" s="47">
        <f t="shared" si="4"/>
        <v>0</v>
      </c>
      <c r="F46" s="44">
        <f t="shared" si="5"/>
        <v>0</v>
      </c>
      <c r="G46" s="35">
        <f t="shared" si="6"/>
        <v>0</v>
      </c>
      <c r="H46" s="48"/>
      <c r="I46" s="37">
        <f>LOOKUP(H46,Poängberäkning!$B$6:$B$97,Poängberäkning!$C$6:$C$97)</f>
        <v>0</v>
      </c>
      <c r="J46" s="48"/>
      <c r="K46" s="37">
        <f>LOOKUP(J46,Poängberäkning!$B$6:$B$97,Poängberäkning!$C$6:$C$97)</f>
        <v>0</v>
      </c>
      <c r="L46" s="48"/>
      <c r="M46" s="37">
        <f>LOOKUP(L46,Poängberäkning!$B$6:$B$97,Poängberäkning!$C$6:$C$97)</f>
        <v>0</v>
      </c>
      <c r="N46" s="48"/>
      <c r="O46" s="37">
        <f>LOOKUP(N46,Poängberäkning!$B$6:$B$97,Poängberäkning!$C$6:$C$97)</f>
        <v>0</v>
      </c>
      <c r="P46" s="48"/>
      <c r="Q46" s="37">
        <f>LOOKUP(P46,Poängberäkning!$B$6:$B$97,Poängberäkning!$C$6:$C$97)</f>
        <v>0</v>
      </c>
      <c r="R46" s="48"/>
      <c r="S46" s="37">
        <f>LOOKUP(R46,Poängberäkning!$B$6:$B$97,Poängberäkning!$C$6:$C$97)</f>
        <v>0</v>
      </c>
      <c r="T46" s="59"/>
      <c r="U46" s="38">
        <f>LOOKUP(T46,Poängberäkning!$B$6:$B$97,Poängberäkning!$C$6:$C$97)</f>
        <v>0</v>
      </c>
      <c r="V46" s="49"/>
      <c r="W46" s="38">
        <f>LOOKUP(V46,Poängberäkning!$B$6:$B$97,Poängberäkning!$C$6:$C$97)</f>
        <v>0</v>
      </c>
      <c r="X46" s="49"/>
      <c r="Y46" s="38">
        <f>LOOKUP(X46,Poängberäkning!$B$6:$B$97,Poängberäkning!$C$6:$C$97)</f>
        <v>0</v>
      </c>
      <c r="Z46" s="49"/>
      <c r="AA46" s="38">
        <f>LOOKUP(Z46,Poängberäkning!$B$6:$B$97,Poängberäkning!$C$6:$C$97)</f>
        <v>0</v>
      </c>
      <c r="AB46" s="49"/>
      <c r="AC46" s="38">
        <f>LOOKUP(AB46,Poängberäkning!$B$6:$B$97,Poängberäkning!$C$6:$C$97)</f>
        <v>0</v>
      </c>
      <c r="AD46" s="49"/>
      <c r="AE46" s="38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1"/>
      <c r="AI46" s="132">
        <f>LOOKUP(AH46,Poängberäkning!$B$6:$B$97,Poängberäkning!$C$6:$C$97)</f>
        <v>0</v>
      </c>
      <c r="AJ46" s="93"/>
      <c r="AK46" s="61">
        <f>LOOKUP(AJ46,Poängberäkning!$B$6:$B$97,Poängberäkning!$C$6:$C$97)</f>
        <v>0</v>
      </c>
      <c r="AL46" s="93"/>
      <c r="AM46" s="61">
        <f>LOOKUP(AL46,Poängberäkning!$B$6:$B$97,Poängberäkning!$C$6:$C$97)</f>
        <v>0</v>
      </c>
      <c r="AN46" s="93"/>
      <c r="AO46" s="133">
        <f>LOOKUP(AN46,Poängberäkning!$B$6:$B$97,Poängberäkning!$C$6:$C$97)</f>
        <v>0</v>
      </c>
      <c r="AP46" s="93"/>
      <c r="AQ46" s="135">
        <f>LOOKUP(AP46,Poängberäkning!$B$6:$B$97,Poängberäkning!$C$6:$C$97)</f>
        <v>0</v>
      </c>
      <c r="AR46" s="93"/>
      <c r="AS46" s="133">
        <f>LOOKUP(AR46,Poängberäkning!$B$6:$B$97,Poängberäkning!$C$6:$C$97)</f>
        <v>0</v>
      </c>
      <c r="AT46" s="93"/>
      <c r="AU46" s="135">
        <f>LOOKUP(AT46,Poängberäkning!$B$6:$B$97,Poängberäkning!$C$6:$C$97)</f>
        <v>0</v>
      </c>
      <c r="AV46" s="64">
        <f>LARGE(($I46,$K46,$M46,$O46,$Q46,$S46,$U46,$W46,$Y46,$AA46,$AC46,$AE46,$AG46,$AI46,$AK46,$AM46,$AS46,$AU46,$AO46,$AQ46),1)</f>
        <v>0</v>
      </c>
      <c r="AW46" s="62">
        <f>LARGE(($I46,$K46,$M46,$O46,$Q46,$S46,$U46,$W46,$Y46,$AA46,$AC46,$AE46,$AG46,$AI46,$AK46,$AM46,$AS46,$AU46,$AO46,$AQ46),2)</f>
        <v>0</v>
      </c>
      <c r="AX46" s="62">
        <f>LARGE(($I46,$K46,$M46,$O46,$Q46,$S46,$U46,$W46,$Y46,$AA46,$AC46,$AE46,$AG46,$AI46,$AK46,$AM46,$AS46,$AU46,$AO46,$AQ46),3)</f>
        <v>0</v>
      </c>
      <c r="AY46" s="62">
        <f>LARGE(($I46,$K46,$M46,$O46,$Q46,$S46,$U46,$W46,$Y46,$AA46,$AC46,$AE46,$AG46,$AI46,$AK46,$AM46,$AS46,$AU46,$AO46,$AQ46),4)</f>
        <v>0</v>
      </c>
      <c r="AZ46" s="62">
        <f>LARGE(($I46,$K46,$M46,$O46,$Q46,$S46,$U46,$W46,$Y46,$AA46,$AC46,$AE46,$AG46,$AI46,$AK46,$AM46,$AS46,$AU46,$AO46,$AQ46),5)</f>
        <v>0</v>
      </c>
      <c r="BA46" s="62">
        <f>LARGE(($I46,$K46,$M46,$O46,$Q46,$S46,$U46,$W46,$Y46,$AA46,$AC46,$AE46,$AG46,$AI46,$AK46,$AM46,$AS46,$AU46,$AO46,$AQ46),6)</f>
        <v>0</v>
      </c>
      <c r="BB46" s="62">
        <f>LARGE(($I46,$K46,$M46,$O46,$Q46,$S46,$U46,$W46,$Y46,$AA46,$AC46,$AE46,$AG46,$AI46,$AK46,$AM46,$AS46,$AU46,$AO46,$AQ46),7)</f>
        <v>0</v>
      </c>
      <c r="BC46" s="62">
        <f>LARGE(($I46,$K46,$M46,$O46,$Q46,$S46,$U46,$W46,$Y46,$AA46,$AC46,$AE46,$AG46,$AI46,$AK46,$AM46,$AS46,$AU46,$AO46,$AQ46),8)</f>
        <v>0</v>
      </c>
      <c r="BD46" s="62">
        <f>LARGE(($I46,$K46,$M46,$O46,$Q46,$S46,$U46,$W46,$Y46,$AA46,$AC46,$AE46,$AG46,$AI46,$AK46,$AM46,$AS46,$AU46,$AO46,$AQ46),9)</f>
        <v>0</v>
      </c>
    </row>
    <row r="47" spans="1:56" ht="16.5" thickBot="1">
      <c r="A47" s="220">
        <f t="shared" si="3"/>
        <v>43</v>
      </c>
      <c r="B47" s="36"/>
      <c r="C47" s="70"/>
      <c r="D47" s="71"/>
      <c r="E47" s="47">
        <f t="shared" si="4"/>
        <v>0</v>
      </c>
      <c r="F47" s="44">
        <f t="shared" si="5"/>
        <v>0</v>
      </c>
      <c r="G47" s="35">
        <f t="shared" si="6"/>
        <v>0</v>
      </c>
      <c r="H47" s="48"/>
      <c r="I47" s="37">
        <f>LOOKUP(H47,Poängberäkning!$B$6:$B$97,Poängberäkning!$C$6:$C$97)</f>
        <v>0</v>
      </c>
      <c r="J47" s="48"/>
      <c r="K47" s="37">
        <f>LOOKUP(J47,Poängberäkning!$B$6:$B$97,Poängberäkning!$C$6:$C$97)</f>
        <v>0</v>
      </c>
      <c r="L47" s="48"/>
      <c r="M47" s="37">
        <f>LOOKUP(L47,Poängberäkning!$B$6:$B$97,Poängberäkning!$C$6:$C$97)</f>
        <v>0</v>
      </c>
      <c r="N47" s="48"/>
      <c r="O47" s="37">
        <f>LOOKUP(N47,Poängberäkning!$B$6:$B$97,Poängberäkning!$C$6:$C$97)</f>
        <v>0</v>
      </c>
      <c r="P47" s="48"/>
      <c r="Q47" s="37">
        <f>LOOKUP(P47,Poängberäkning!$B$6:$B$97,Poängberäkning!$C$6:$C$97)</f>
        <v>0</v>
      </c>
      <c r="R47" s="48"/>
      <c r="S47" s="37">
        <f>LOOKUP(R47,Poängberäkning!$B$6:$B$97,Poängberäkning!$C$6:$C$97)</f>
        <v>0</v>
      </c>
      <c r="T47" s="59"/>
      <c r="U47" s="38">
        <f>LOOKUP(T47,Poängberäkning!$B$6:$B$97,Poängberäkning!$C$6:$C$97)</f>
        <v>0</v>
      </c>
      <c r="V47" s="49"/>
      <c r="W47" s="38">
        <f>LOOKUP(V47,Poängberäkning!$B$6:$B$97,Poängberäkning!$C$6:$C$97)</f>
        <v>0</v>
      </c>
      <c r="X47" s="49"/>
      <c r="Y47" s="38">
        <f>LOOKUP(X47,Poängberäkning!$B$6:$B$97,Poängberäkning!$C$6:$C$97)</f>
        <v>0</v>
      </c>
      <c r="Z47" s="49"/>
      <c r="AA47" s="38">
        <f>LOOKUP(Z47,Poängberäkning!$B$6:$B$97,Poängberäkning!$C$6:$C$97)</f>
        <v>0</v>
      </c>
      <c r="AB47" s="49"/>
      <c r="AC47" s="38">
        <f>LOOKUP(AB47,Poängberäkning!$B$6:$B$97,Poängberäkning!$C$6:$C$97)</f>
        <v>0</v>
      </c>
      <c r="AD47" s="49"/>
      <c r="AE47" s="38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0"/>
      <c r="AI47" s="132">
        <f>LOOKUP(AH47,Poängberäkning!$B$6:$B$97,Poängberäkning!$C$6:$C$97)</f>
        <v>0</v>
      </c>
      <c r="AJ47" s="93"/>
      <c r="AK47" s="61">
        <f>LOOKUP(AJ47,Poängberäkning!$B$6:$B$97,Poängberäkning!$C$6:$C$97)</f>
        <v>0</v>
      </c>
      <c r="AL47" s="93"/>
      <c r="AM47" s="61">
        <f>LOOKUP(AL47,Poängberäkning!$B$6:$B$97,Poängberäkning!$C$6:$C$97)</f>
        <v>0</v>
      </c>
      <c r="AN47" s="93"/>
      <c r="AO47" s="133">
        <f>LOOKUP(AN47,Poängberäkning!$B$6:$B$97,Poängberäkning!$C$6:$C$97)</f>
        <v>0</v>
      </c>
      <c r="AP47" s="93"/>
      <c r="AQ47" s="135">
        <f>LOOKUP(AP47,Poängberäkning!$B$6:$B$97,Poängberäkning!$C$6:$C$97)</f>
        <v>0</v>
      </c>
      <c r="AR47" s="93"/>
      <c r="AS47" s="133">
        <f>LOOKUP(AR47,Poängberäkning!$B$6:$B$97,Poängberäkning!$C$6:$C$97)</f>
        <v>0</v>
      </c>
      <c r="AT47" s="93"/>
      <c r="AU47" s="135">
        <f>LOOKUP(AT47,Poängberäkning!$B$6:$B$97,Poängberäkning!$C$6:$C$97)</f>
        <v>0</v>
      </c>
      <c r="AV47" s="64">
        <f>LARGE(($I47,$K47,$M47,$O47,$Q47,$S47,$U47,$W47,$Y47,$AA47,$AC47,$AE47,$AG47,$AI47,$AK47,$AM47,$AS47,$AU47,$AO47,$AQ47),1)</f>
        <v>0</v>
      </c>
      <c r="AW47" s="62">
        <f>LARGE(($I47,$K47,$M47,$O47,$Q47,$S47,$U47,$W47,$Y47,$AA47,$AC47,$AE47,$AG47,$AI47,$AK47,$AM47,$AS47,$AU47,$AO47,$AQ47),2)</f>
        <v>0</v>
      </c>
      <c r="AX47" s="62">
        <f>LARGE(($I47,$K47,$M47,$O47,$Q47,$S47,$U47,$W47,$Y47,$AA47,$AC47,$AE47,$AG47,$AI47,$AK47,$AM47,$AS47,$AU47,$AO47,$AQ47),3)</f>
        <v>0</v>
      </c>
      <c r="AY47" s="62">
        <f>LARGE(($I47,$K47,$M47,$O47,$Q47,$S47,$U47,$W47,$Y47,$AA47,$AC47,$AE47,$AG47,$AI47,$AK47,$AM47,$AS47,$AU47,$AO47,$AQ47),4)</f>
        <v>0</v>
      </c>
      <c r="AZ47" s="62">
        <f>LARGE(($I47,$K47,$M47,$O47,$Q47,$S47,$U47,$W47,$Y47,$AA47,$AC47,$AE47,$AG47,$AI47,$AK47,$AM47,$AS47,$AU47,$AO47,$AQ47),5)</f>
        <v>0</v>
      </c>
      <c r="BA47" s="62">
        <f>LARGE(($I47,$K47,$M47,$O47,$Q47,$S47,$U47,$W47,$Y47,$AA47,$AC47,$AE47,$AG47,$AI47,$AK47,$AM47,$AS47,$AU47,$AO47,$AQ47),6)</f>
        <v>0</v>
      </c>
      <c r="BB47" s="62">
        <f>LARGE(($I47,$K47,$M47,$O47,$Q47,$S47,$U47,$W47,$Y47,$AA47,$AC47,$AE47,$AG47,$AI47,$AK47,$AM47,$AS47,$AU47,$AO47,$AQ47),7)</f>
        <v>0</v>
      </c>
      <c r="BC47" s="62">
        <f>LARGE(($I47,$K47,$M47,$O47,$Q47,$S47,$U47,$W47,$Y47,$AA47,$AC47,$AE47,$AG47,$AI47,$AK47,$AM47,$AS47,$AU47,$AO47,$AQ47),8)</f>
        <v>0</v>
      </c>
      <c r="BD47" s="62">
        <f>LARGE(($I47,$K47,$M47,$O47,$Q47,$S47,$U47,$W47,$Y47,$AA47,$AC47,$AE47,$AG47,$AI47,$AK47,$AM47,$AS47,$AU47,$AO47,$AQ47),9)</f>
        <v>0</v>
      </c>
    </row>
    <row r="48" spans="1:56" ht="16.5" thickBot="1">
      <c r="A48" s="220">
        <f t="shared" si="3"/>
        <v>44</v>
      </c>
      <c r="B48" s="36"/>
      <c r="C48" s="70"/>
      <c r="D48" s="71"/>
      <c r="E48" s="47">
        <f t="shared" si="4"/>
        <v>0</v>
      </c>
      <c r="F48" s="44">
        <f t="shared" si="5"/>
        <v>0</v>
      </c>
      <c r="G48" s="35">
        <f t="shared" si="6"/>
        <v>0</v>
      </c>
      <c r="H48" s="48"/>
      <c r="I48" s="37">
        <f>LOOKUP(H48,Poängberäkning!$B$6:$B$97,Poängberäkning!$C$6:$C$97)</f>
        <v>0</v>
      </c>
      <c r="J48" s="48"/>
      <c r="K48" s="37">
        <f>LOOKUP(J48,Poängberäkning!$B$6:$B$97,Poängberäkning!$C$6:$C$97)</f>
        <v>0</v>
      </c>
      <c r="L48" s="48"/>
      <c r="M48" s="37">
        <f>LOOKUP(L48,Poängberäkning!$B$6:$B$97,Poängberäkning!$C$6:$C$97)</f>
        <v>0</v>
      </c>
      <c r="N48" s="48"/>
      <c r="O48" s="37">
        <f>LOOKUP(N48,Poängberäkning!$B$6:$B$97,Poängberäkning!$C$6:$C$97)</f>
        <v>0</v>
      </c>
      <c r="P48" s="48"/>
      <c r="Q48" s="37">
        <f>LOOKUP(P48,Poängberäkning!$B$6:$B$97,Poängberäkning!$C$6:$C$97)</f>
        <v>0</v>
      </c>
      <c r="R48" s="48"/>
      <c r="S48" s="37">
        <f>LOOKUP(R48,Poängberäkning!$B$6:$B$97,Poängberäkning!$C$6:$C$97)</f>
        <v>0</v>
      </c>
      <c r="T48" s="59"/>
      <c r="U48" s="38">
        <f>LOOKUP(T48,Poängberäkning!$B$6:$B$97,Poängberäkning!$C$6:$C$97)</f>
        <v>0</v>
      </c>
      <c r="V48" s="49"/>
      <c r="W48" s="38">
        <f>LOOKUP(V48,Poängberäkning!$B$6:$B$97,Poängberäkning!$C$6:$C$97)</f>
        <v>0</v>
      </c>
      <c r="X48" s="49"/>
      <c r="Y48" s="38">
        <f>LOOKUP(X48,Poängberäkning!$B$6:$B$97,Poängberäkning!$C$6:$C$97)</f>
        <v>0</v>
      </c>
      <c r="Z48" s="49"/>
      <c r="AA48" s="38">
        <f>LOOKUP(Z48,Poängberäkning!$B$6:$B$97,Poängberäkning!$C$6:$C$97)</f>
        <v>0</v>
      </c>
      <c r="AB48" s="49"/>
      <c r="AC48" s="38">
        <f>LOOKUP(AB48,Poängberäkning!$B$6:$B$97,Poängberäkning!$C$6:$C$97)</f>
        <v>0</v>
      </c>
      <c r="AD48" s="49"/>
      <c r="AE48" s="38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1"/>
      <c r="AI48" s="132">
        <f>LOOKUP(AH48,Poängberäkning!$B$6:$B$97,Poängberäkning!$C$6:$C$97)</f>
        <v>0</v>
      </c>
      <c r="AJ48" s="93"/>
      <c r="AK48" s="61">
        <f>LOOKUP(AJ48,Poängberäkning!$B$6:$B$97,Poängberäkning!$C$6:$C$97)</f>
        <v>0</v>
      </c>
      <c r="AL48" s="93"/>
      <c r="AM48" s="61">
        <f>LOOKUP(AL48,Poängberäkning!$B$6:$B$97,Poängberäkning!$C$6:$C$97)</f>
        <v>0</v>
      </c>
      <c r="AN48" s="93"/>
      <c r="AO48" s="133">
        <f>LOOKUP(AN48,Poängberäkning!$B$6:$B$97,Poängberäkning!$C$6:$C$97)</f>
        <v>0</v>
      </c>
      <c r="AP48" s="93"/>
      <c r="AQ48" s="135">
        <f>LOOKUP(AP48,Poängberäkning!$B$6:$B$97,Poängberäkning!$C$6:$C$97)</f>
        <v>0</v>
      </c>
      <c r="AR48" s="93"/>
      <c r="AS48" s="133">
        <f>LOOKUP(AR48,Poängberäkning!$B$6:$B$97,Poängberäkning!$C$6:$C$97)</f>
        <v>0</v>
      </c>
      <c r="AT48" s="93"/>
      <c r="AU48" s="135">
        <f>LOOKUP(AT48,Poängberäkning!$B$6:$B$97,Poängberäkning!$C$6:$C$97)</f>
        <v>0</v>
      </c>
      <c r="AV48" s="64">
        <f>LARGE(($I48,$K48,$M48,$O48,$Q48,$S48,$U48,$W48,$Y48,$AA48,$AC48,$AE48,$AG48,$AI48,$AK48,$AM48,$AS48,$AU48,$AO48,$AQ48),1)</f>
        <v>0</v>
      </c>
      <c r="AW48" s="62">
        <f>LARGE(($I48,$K48,$M48,$O48,$Q48,$S48,$U48,$W48,$Y48,$AA48,$AC48,$AE48,$AG48,$AI48,$AK48,$AM48,$AS48,$AU48,$AO48,$AQ48),2)</f>
        <v>0</v>
      </c>
      <c r="AX48" s="62">
        <f>LARGE(($I48,$K48,$M48,$O48,$Q48,$S48,$U48,$W48,$Y48,$AA48,$AC48,$AE48,$AG48,$AI48,$AK48,$AM48,$AS48,$AU48,$AO48,$AQ48),3)</f>
        <v>0</v>
      </c>
      <c r="AY48" s="62">
        <f>LARGE(($I48,$K48,$M48,$O48,$Q48,$S48,$U48,$W48,$Y48,$AA48,$AC48,$AE48,$AG48,$AI48,$AK48,$AM48,$AS48,$AU48,$AO48,$AQ48),4)</f>
        <v>0</v>
      </c>
      <c r="AZ48" s="62">
        <f>LARGE(($I48,$K48,$M48,$O48,$Q48,$S48,$U48,$W48,$Y48,$AA48,$AC48,$AE48,$AG48,$AI48,$AK48,$AM48,$AS48,$AU48,$AO48,$AQ48),5)</f>
        <v>0</v>
      </c>
      <c r="BA48" s="62">
        <f>LARGE(($I48,$K48,$M48,$O48,$Q48,$S48,$U48,$W48,$Y48,$AA48,$AC48,$AE48,$AG48,$AI48,$AK48,$AM48,$AS48,$AU48,$AO48,$AQ48),6)</f>
        <v>0</v>
      </c>
      <c r="BB48" s="62">
        <f>LARGE(($I48,$K48,$M48,$O48,$Q48,$S48,$U48,$W48,$Y48,$AA48,$AC48,$AE48,$AG48,$AI48,$AK48,$AM48,$AS48,$AU48,$AO48,$AQ48),7)</f>
        <v>0</v>
      </c>
      <c r="BC48" s="62">
        <f>LARGE(($I48,$K48,$M48,$O48,$Q48,$S48,$U48,$W48,$Y48,$AA48,$AC48,$AE48,$AG48,$AI48,$AK48,$AM48,$AS48,$AU48,$AO48,$AQ48),8)</f>
        <v>0</v>
      </c>
      <c r="BD48" s="62">
        <f>LARGE(($I48,$K48,$M48,$O48,$Q48,$S48,$U48,$W48,$Y48,$AA48,$AC48,$AE48,$AG48,$AI48,$AK48,$AM48,$AS48,$AU48,$AO48,$AQ48),9)</f>
        <v>0</v>
      </c>
    </row>
    <row r="49" spans="1:56" ht="16.5" thickBot="1">
      <c r="A49" s="220">
        <f t="shared" si="3"/>
        <v>45</v>
      </c>
      <c r="B49" s="36"/>
      <c r="C49" s="68"/>
      <c r="D49" s="69"/>
      <c r="E49" s="47">
        <f t="shared" si="4"/>
        <v>0</v>
      </c>
      <c r="F49" s="44">
        <f t="shared" si="5"/>
        <v>0</v>
      </c>
      <c r="G49" s="35">
        <f t="shared" si="6"/>
        <v>0</v>
      </c>
      <c r="H49" s="48"/>
      <c r="I49" s="37">
        <f>LOOKUP(H49,Poängberäkning!$B$6:$B$97,Poängberäkning!$C$6:$C$97)</f>
        <v>0</v>
      </c>
      <c r="J49" s="48"/>
      <c r="K49" s="37">
        <f>LOOKUP(J49,Poängberäkning!$B$6:$B$97,Poängberäkning!$C$6:$C$97)</f>
        <v>0</v>
      </c>
      <c r="L49" s="48"/>
      <c r="M49" s="37">
        <f>LOOKUP(L49,Poängberäkning!$B$6:$B$97,Poängberäkning!$C$6:$C$97)</f>
        <v>0</v>
      </c>
      <c r="N49" s="48"/>
      <c r="O49" s="37">
        <f>LOOKUP(N49,Poängberäkning!$B$6:$B$97,Poängberäkning!$C$6:$C$97)</f>
        <v>0</v>
      </c>
      <c r="P49" s="48"/>
      <c r="Q49" s="37">
        <f>LOOKUP(P49,Poängberäkning!$B$6:$B$97,Poängberäkning!$C$6:$C$97)</f>
        <v>0</v>
      </c>
      <c r="R49" s="48"/>
      <c r="S49" s="37">
        <f>LOOKUP(R49,Poängberäkning!$B$6:$B$97,Poängberäkning!$C$6:$C$97)</f>
        <v>0</v>
      </c>
      <c r="T49" s="59"/>
      <c r="U49" s="38">
        <f>LOOKUP(T49,Poängberäkning!$B$6:$B$97,Poängberäkning!$C$6:$C$97)</f>
        <v>0</v>
      </c>
      <c r="V49" s="49"/>
      <c r="W49" s="38">
        <f>LOOKUP(V49,Poängberäkning!$B$6:$B$97,Poängberäkning!$C$6:$C$97)</f>
        <v>0</v>
      </c>
      <c r="X49" s="49"/>
      <c r="Y49" s="38">
        <f>LOOKUP(X49,Poängberäkning!$B$6:$B$97,Poängberäkning!$C$6:$C$97)</f>
        <v>0</v>
      </c>
      <c r="Z49" s="49"/>
      <c r="AA49" s="38">
        <f>LOOKUP(Z49,Poängberäkning!$B$6:$B$97,Poängberäkning!$C$6:$C$97)</f>
        <v>0</v>
      </c>
      <c r="AB49" s="49"/>
      <c r="AC49" s="38">
        <f>LOOKUP(AB49,Poängberäkning!$B$6:$B$97,Poängberäkning!$C$6:$C$97)</f>
        <v>0</v>
      </c>
      <c r="AD49" s="49"/>
      <c r="AE49" s="38">
        <f>LOOKUP(AD49,Poängberäkning!$B$6:$B$97,Poängberäkning!$C$6:$C$97)</f>
        <v>0</v>
      </c>
      <c r="AF49" s="50"/>
      <c r="AG49" s="39">
        <f>LOOKUP(AF49,Poängberäkning!$B$6:$B$97,Poängberäkning!$C$6:$C$97)</f>
        <v>0</v>
      </c>
      <c r="AH49" s="51"/>
      <c r="AI49" s="132">
        <f>LOOKUP(AH49,Poängberäkning!$B$6:$B$97,Poängberäkning!$C$6:$C$97)</f>
        <v>0</v>
      </c>
      <c r="AJ49" s="93"/>
      <c r="AK49" s="61">
        <f>LOOKUP(AJ49,Poängberäkning!$B$6:$B$97,Poängberäkning!$C$6:$C$97)</f>
        <v>0</v>
      </c>
      <c r="AL49" s="93"/>
      <c r="AM49" s="61">
        <f>LOOKUP(AL49,Poängberäkning!$B$6:$B$97,Poängberäkning!$C$6:$C$97)</f>
        <v>0</v>
      </c>
      <c r="AN49" s="93"/>
      <c r="AO49" s="133">
        <f>LOOKUP(AN49,Poängberäkning!$B$6:$B$97,Poängberäkning!$C$6:$C$97)</f>
        <v>0</v>
      </c>
      <c r="AP49" s="93"/>
      <c r="AQ49" s="135">
        <f>LOOKUP(AP49,Poängberäkning!$B$6:$B$97,Poängberäkning!$C$6:$C$97)</f>
        <v>0</v>
      </c>
      <c r="AR49" s="93"/>
      <c r="AS49" s="133">
        <f>LOOKUP(AR49,Poängberäkning!$B$6:$B$97,Poängberäkning!$C$6:$C$97)</f>
        <v>0</v>
      </c>
      <c r="AT49" s="93"/>
      <c r="AU49" s="135">
        <f>LOOKUP(AT49,Poängberäkning!$B$6:$B$97,Poängberäkning!$C$6:$C$97)</f>
        <v>0</v>
      </c>
      <c r="AV49" s="64">
        <f>LARGE(($I49,$K49,$M49,$O49,$Q49,$S49,$U49,$W49,$Y49,$AA49,$AC49,$AE49,$AG49,$AI49,$AK49,$AM49,$AS49,$AU49,$AO49,$AQ49),1)</f>
        <v>0</v>
      </c>
      <c r="AW49" s="62">
        <f>LARGE(($I49,$K49,$M49,$O49,$Q49,$S49,$U49,$W49,$Y49,$AA49,$AC49,$AE49,$AG49,$AI49,$AK49,$AM49,$AS49,$AU49,$AO49,$AQ49),2)</f>
        <v>0</v>
      </c>
      <c r="AX49" s="62">
        <f>LARGE(($I49,$K49,$M49,$O49,$Q49,$S49,$U49,$W49,$Y49,$AA49,$AC49,$AE49,$AG49,$AI49,$AK49,$AM49,$AS49,$AU49,$AO49,$AQ49),3)</f>
        <v>0</v>
      </c>
      <c r="AY49" s="62">
        <f>LARGE(($I49,$K49,$M49,$O49,$Q49,$S49,$U49,$W49,$Y49,$AA49,$AC49,$AE49,$AG49,$AI49,$AK49,$AM49,$AS49,$AU49,$AO49,$AQ49),4)</f>
        <v>0</v>
      </c>
      <c r="AZ49" s="62">
        <f>LARGE(($I49,$K49,$M49,$O49,$Q49,$S49,$U49,$W49,$Y49,$AA49,$AC49,$AE49,$AG49,$AI49,$AK49,$AM49,$AS49,$AU49,$AO49,$AQ49),5)</f>
        <v>0</v>
      </c>
      <c r="BA49" s="62">
        <f>LARGE(($I49,$K49,$M49,$O49,$Q49,$S49,$U49,$W49,$Y49,$AA49,$AC49,$AE49,$AG49,$AI49,$AK49,$AM49,$AS49,$AU49,$AO49,$AQ49),6)</f>
        <v>0</v>
      </c>
      <c r="BB49" s="62">
        <f>LARGE(($I49,$K49,$M49,$O49,$Q49,$S49,$U49,$W49,$Y49,$AA49,$AC49,$AE49,$AG49,$AI49,$AK49,$AM49,$AS49,$AU49,$AO49,$AQ49),7)</f>
        <v>0</v>
      </c>
      <c r="BC49" s="62">
        <f>LARGE(($I49,$K49,$M49,$O49,$Q49,$S49,$U49,$W49,$Y49,$AA49,$AC49,$AE49,$AG49,$AI49,$AK49,$AM49,$AS49,$AU49,$AO49,$AQ49),8)</f>
        <v>0</v>
      </c>
      <c r="BD49" s="62">
        <f>LARGE(($I49,$K49,$M49,$O49,$Q49,$S49,$U49,$W49,$Y49,$AA49,$AC49,$AE49,$AG49,$AI49,$AK49,$AM49,$AS49,$AU49,$AO49,$AQ49),9)</f>
        <v>0</v>
      </c>
    </row>
    <row r="50" spans="1:56" ht="16.5" customHeight="1" thickBot="1">
      <c r="A50" s="220">
        <f t="shared" si="3"/>
        <v>46</v>
      </c>
      <c r="B50" s="36"/>
      <c r="C50" s="70"/>
      <c r="D50" s="71"/>
      <c r="E50" s="47">
        <f t="shared" si="4"/>
        <v>0</v>
      </c>
      <c r="F50" s="44">
        <f t="shared" si="5"/>
        <v>0</v>
      </c>
      <c r="G50" s="35">
        <f t="shared" si="6"/>
        <v>0</v>
      </c>
      <c r="H50" s="48"/>
      <c r="I50" s="37">
        <f>LOOKUP(H50,Poängberäkning!$B$6:$B$97,Poängberäkning!$C$6:$C$97)</f>
        <v>0</v>
      </c>
      <c r="J50" s="48"/>
      <c r="K50" s="37">
        <f>LOOKUP(J50,Poängberäkning!$B$6:$B$97,Poängberäkning!$C$6:$C$97)</f>
        <v>0</v>
      </c>
      <c r="L50" s="48"/>
      <c r="M50" s="37">
        <f>LOOKUP(L50,Poängberäkning!$B$6:$B$97,Poängberäkning!$C$6:$C$97)</f>
        <v>0</v>
      </c>
      <c r="N50" s="48"/>
      <c r="O50" s="37">
        <f>LOOKUP(N50,Poängberäkning!$B$6:$B$97,Poängberäkning!$C$6:$C$97)</f>
        <v>0</v>
      </c>
      <c r="P50" s="48"/>
      <c r="Q50" s="37">
        <f>LOOKUP(P50,Poängberäkning!$B$6:$B$97,Poängberäkning!$C$6:$C$97)</f>
        <v>0</v>
      </c>
      <c r="R50" s="48"/>
      <c r="S50" s="37">
        <f>LOOKUP(R50,Poängberäkning!$B$6:$B$97,Poängberäkning!$C$6:$C$97)</f>
        <v>0</v>
      </c>
      <c r="T50" s="59"/>
      <c r="U50" s="38">
        <f>LOOKUP(T50,Poängberäkning!$B$6:$B$97,Poängberäkning!$C$6:$C$97)</f>
        <v>0</v>
      </c>
      <c r="V50" s="49"/>
      <c r="W50" s="38">
        <f>LOOKUP(V50,Poängberäkning!$B$6:$B$97,Poängberäkning!$C$6:$C$97)</f>
        <v>0</v>
      </c>
      <c r="X50" s="49"/>
      <c r="Y50" s="38">
        <f>LOOKUP(X50,Poängberäkning!$B$6:$B$97,Poängberäkning!$C$6:$C$97)</f>
        <v>0</v>
      </c>
      <c r="Z50" s="49"/>
      <c r="AA50" s="38">
        <f>LOOKUP(Z50,Poängberäkning!$B$6:$B$97,Poängberäkning!$C$6:$C$97)</f>
        <v>0</v>
      </c>
      <c r="AB50" s="49"/>
      <c r="AC50" s="38">
        <f>LOOKUP(AB50,Poängberäkning!$B$6:$B$97,Poängberäkning!$C$6:$C$97)</f>
        <v>0</v>
      </c>
      <c r="AD50" s="49"/>
      <c r="AE50" s="38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1"/>
      <c r="AI50" s="132">
        <f>LOOKUP(AH50,Poängberäkning!$B$6:$B$97,Poängberäkning!$C$6:$C$97)</f>
        <v>0</v>
      </c>
      <c r="AJ50" s="93"/>
      <c r="AK50" s="61">
        <f>LOOKUP(AJ50,Poängberäkning!$B$6:$B$97,Poängberäkning!$C$6:$C$97)</f>
        <v>0</v>
      </c>
      <c r="AL50" s="93"/>
      <c r="AM50" s="61">
        <f>LOOKUP(AL50,Poängberäkning!$B$6:$B$97,Poängberäkning!$C$6:$C$97)</f>
        <v>0</v>
      </c>
      <c r="AN50" s="93"/>
      <c r="AO50" s="133">
        <f>LOOKUP(AN50,Poängberäkning!$B$6:$B$97,Poängberäkning!$C$6:$C$97)</f>
        <v>0</v>
      </c>
      <c r="AP50" s="93"/>
      <c r="AQ50" s="135">
        <f>LOOKUP(AP50,Poängberäkning!$B$6:$B$97,Poängberäkning!$C$6:$C$97)</f>
        <v>0</v>
      </c>
      <c r="AR50" s="93"/>
      <c r="AS50" s="133">
        <f>LOOKUP(AR50,Poängberäkning!$B$6:$B$97,Poängberäkning!$C$6:$C$97)</f>
        <v>0</v>
      </c>
      <c r="AT50" s="93"/>
      <c r="AU50" s="135">
        <f>LOOKUP(AT50,Poängberäkning!$B$6:$B$97,Poängberäkning!$C$6:$C$97)</f>
        <v>0</v>
      </c>
      <c r="AV50" s="64">
        <f>LARGE(($I50,$K50,$M50,$O50,$Q50,$S50,$U50,$W50,$Y50,$AA50,$AC50,$AE50,$AG50,$AI50,$AK50,$AM50,$AS50,$AU50,$AO50,$AQ50),1)</f>
        <v>0</v>
      </c>
      <c r="AW50" s="62">
        <f>LARGE(($I50,$K50,$M50,$O50,$Q50,$S50,$U50,$W50,$Y50,$AA50,$AC50,$AE50,$AG50,$AI50,$AK50,$AM50,$AS50,$AU50,$AO50,$AQ50),2)</f>
        <v>0</v>
      </c>
      <c r="AX50" s="62">
        <f>LARGE(($I50,$K50,$M50,$O50,$Q50,$S50,$U50,$W50,$Y50,$AA50,$AC50,$AE50,$AG50,$AI50,$AK50,$AM50,$AS50,$AU50,$AO50,$AQ50),3)</f>
        <v>0</v>
      </c>
      <c r="AY50" s="62">
        <f>LARGE(($I50,$K50,$M50,$O50,$Q50,$S50,$U50,$W50,$Y50,$AA50,$AC50,$AE50,$AG50,$AI50,$AK50,$AM50,$AS50,$AU50,$AO50,$AQ50),4)</f>
        <v>0</v>
      </c>
      <c r="AZ50" s="62">
        <f>LARGE(($I50,$K50,$M50,$O50,$Q50,$S50,$U50,$W50,$Y50,$AA50,$AC50,$AE50,$AG50,$AI50,$AK50,$AM50,$AS50,$AU50,$AO50,$AQ50),5)</f>
        <v>0</v>
      </c>
      <c r="BA50" s="62">
        <f>LARGE(($I50,$K50,$M50,$O50,$Q50,$S50,$U50,$W50,$Y50,$AA50,$AC50,$AE50,$AG50,$AI50,$AK50,$AM50,$AS50,$AU50,$AO50,$AQ50),6)</f>
        <v>0</v>
      </c>
      <c r="BB50" s="62">
        <f>LARGE(($I50,$K50,$M50,$O50,$Q50,$S50,$U50,$W50,$Y50,$AA50,$AC50,$AE50,$AG50,$AI50,$AK50,$AM50,$AS50,$AU50,$AO50,$AQ50),7)</f>
        <v>0</v>
      </c>
      <c r="BC50" s="62">
        <f>LARGE(($I50,$K50,$M50,$O50,$Q50,$S50,$U50,$W50,$Y50,$AA50,$AC50,$AE50,$AG50,$AI50,$AK50,$AM50,$AS50,$AU50,$AO50,$AQ50),8)</f>
        <v>0</v>
      </c>
      <c r="BD50" s="62">
        <f>LARGE(($I50,$K50,$M50,$O50,$Q50,$S50,$U50,$W50,$Y50,$AA50,$AC50,$AE50,$AG50,$AI50,$AK50,$AM50,$AS50,$AU50,$AO50,$AQ50),9)</f>
        <v>0</v>
      </c>
    </row>
    <row r="51" spans="1:56" ht="16.5" thickBot="1">
      <c r="A51" s="220">
        <f t="shared" si="3"/>
        <v>47</v>
      </c>
      <c r="B51" s="36"/>
      <c r="C51" s="68"/>
      <c r="D51" s="69"/>
      <c r="E51" s="47">
        <f t="shared" si="4"/>
        <v>0</v>
      </c>
      <c r="F51" s="44">
        <f t="shared" si="5"/>
        <v>0</v>
      </c>
      <c r="G51" s="35">
        <f t="shared" si="6"/>
        <v>0</v>
      </c>
      <c r="H51" s="48"/>
      <c r="I51" s="37">
        <f>LOOKUP(H51,Poängberäkning!$B$6:$B$97,Poängberäkning!$C$6:$C$97)</f>
        <v>0</v>
      </c>
      <c r="J51" s="48"/>
      <c r="K51" s="37">
        <f>LOOKUP(J51,Poängberäkning!$B$6:$B$97,Poängberäkning!$C$6:$C$97)</f>
        <v>0</v>
      </c>
      <c r="L51" s="48"/>
      <c r="M51" s="37">
        <f>LOOKUP(L51,Poängberäkning!$B$6:$B$97,Poängberäkning!$C$6:$C$97)</f>
        <v>0</v>
      </c>
      <c r="N51" s="48"/>
      <c r="O51" s="37">
        <f>LOOKUP(N51,Poängberäkning!$B$6:$B$97,Poängberäkning!$C$6:$C$97)</f>
        <v>0</v>
      </c>
      <c r="P51" s="48"/>
      <c r="Q51" s="37">
        <f>LOOKUP(P51,Poängberäkning!$B$6:$B$97,Poängberäkning!$C$6:$C$97)</f>
        <v>0</v>
      </c>
      <c r="R51" s="48"/>
      <c r="S51" s="37">
        <f>LOOKUP(R51,Poängberäkning!$B$6:$B$97,Poängberäkning!$C$6:$C$97)</f>
        <v>0</v>
      </c>
      <c r="T51" s="59"/>
      <c r="U51" s="38">
        <f>LOOKUP(T51,Poängberäkning!$B$6:$B$97,Poängberäkning!$C$6:$C$97)</f>
        <v>0</v>
      </c>
      <c r="V51" s="49"/>
      <c r="W51" s="38">
        <f>LOOKUP(V51,Poängberäkning!$B$6:$B$97,Poängberäkning!$C$6:$C$97)</f>
        <v>0</v>
      </c>
      <c r="X51" s="49"/>
      <c r="Y51" s="38">
        <f>LOOKUP(X51,Poängberäkning!$B$6:$B$97,Poängberäkning!$C$6:$C$97)</f>
        <v>0</v>
      </c>
      <c r="Z51" s="49"/>
      <c r="AA51" s="38">
        <f>LOOKUP(Z51,Poängberäkning!$B$6:$B$97,Poängberäkning!$C$6:$C$97)</f>
        <v>0</v>
      </c>
      <c r="AB51" s="49"/>
      <c r="AC51" s="38">
        <f>LOOKUP(AB51,Poängberäkning!$B$6:$B$97,Poängberäkning!$C$6:$C$97)</f>
        <v>0</v>
      </c>
      <c r="AD51" s="49"/>
      <c r="AE51" s="38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1"/>
      <c r="AI51" s="132">
        <f>LOOKUP(AH51,Poängberäkning!$B$6:$B$97,Poängberäkning!$C$6:$C$97)</f>
        <v>0</v>
      </c>
      <c r="AJ51" s="93"/>
      <c r="AK51" s="61">
        <f>LOOKUP(AJ51,Poängberäkning!$B$6:$B$97,Poängberäkning!$C$6:$C$97)</f>
        <v>0</v>
      </c>
      <c r="AL51" s="93"/>
      <c r="AM51" s="61">
        <f>LOOKUP(AL51,Poängberäkning!$B$6:$B$97,Poängberäkning!$C$6:$C$97)</f>
        <v>0</v>
      </c>
      <c r="AN51" s="93"/>
      <c r="AO51" s="133">
        <f>LOOKUP(AN51,Poängberäkning!$B$6:$B$97,Poängberäkning!$C$6:$C$97)</f>
        <v>0</v>
      </c>
      <c r="AP51" s="93"/>
      <c r="AQ51" s="135">
        <f>LOOKUP(AP51,Poängberäkning!$B$6:$B$97,Poängberäkning!$C$6:$C$97)</f>
        <v>0</v>
      </c>
      <c r="AR51" s="93"/>
      <c r="AS51" s="133">
        <f>LOOKUP(AR51,Poängberäkning!$B$6:$B$97,Poängberäkning!$C$6:$C$97)</f>
        <v>0</v>
      </c>
      <c r="AT51" s="93"/>
      <c r="AU51" s="135">
        <f>LOOKUP(AT51,Poängberäkning!$B$6:$B$97,Poängberäkning!$C$6:$C$97)</f>
        <v>0</v>
      </c>
      <c r="AV51" s="64">
        <f>LARGE(($I51,$K51,$M51,$O51,$Q51,$S51,$U51,$W51,$Y51,$AA51,$AC51,$AE51,$AG51,$AI51,$AK51,$AM51,$AS51,$AU51,$AO51,$AQ51),1)</f>
        <v>0</v>
      </c>
      <c r="AW51" s="62">
        <f>LARGE(($I51,$K51,$M51,$O51,$Q51,$S51,$U51,$W51,$Y51,$AA51,$AC51,$AE51,$AG51,$AI51,$AK51,$AM51,$AS51,$AU51,$AO51,$AQ51),2)</f>
        <v>0</v>
      </c>
      <c r="AX51" s="62">
        <f>LARGE(($I51,$K51,$M51,$O51,$Q51,$S51,$U51,$W51,$Y51,$AA51,$AC51,$AE51,$AG51,$AI51,$AK51,$AM51,$AS51,$AU51,$AO51,$AQ51),3)</f>
        <v>0</v>
      </c>
      <c r="AY51" s="62">
        <f>LARGE(($I51,$K51,$M51,$O51,$Q51,$S51,$U51,$W51,$Y51,$AA51,$AC51,$AE51,$AG51,$AI51,$AK51,$AM51,$AS51,$AU51,$AO51,$AQ51),4)</f>
        <v>0</v>
      </c>
      <c r="AZ51" s="62">
        <f>LARGE(($I51,$K51,$M51,$O51,$Q51,$S51,$U51,$W51,$Y51,$AA51,$AC51,$AE51,$AG51,$AI51,$AK51,$AM51,$AS51,$AU51,$AO51,$AQ51),5)</f>
        <v>0</v>
      </c>
      <c r="BA51" s="62">
        <f>LARGE(($I51,$K51,$M51,$O51,$Q51,$S51,$U51,$W51,$Y51,$AA51,$AC51,$AE51,$AG51,$AI51,$AK51,$AM51,$AS51,$AU51,$AO51,$AQ51),6)</f>
        <v>0</v>
      </c>
      <c r="BB51" s="62">
        <f>LARGE(($I51,$K51,$M51,$O51,$Q51,$S51,$U51,$W51,$Y51,$AA51,$AC51,$AE51,$AG51,$AI51,$AK51,$AM51,$AS51,$AU51,$AO51,$AQ51),7)</f>
        <v>0</v>
      </c>
      <c r="BC51" s="62">
        <f>LARGE(($I51,$K51,$M51,$O51,$Q51,$S51,$U51,$W51,$Y51,$AA51,$AC51,$AE51,$AG51,$AI51,$AK51,$AM51,$AS51,$AU51,$AO51,$AQ51),8)</f>
        <v>0</v>
      </c>
      <c r="BD51" s="62">
        <f>LARGE(($I51,$K51,$M51,$O51,$Q51,$S51,$U51,$W51,$Y51,$AA51,$AC51,$AE51,$AG51,$AI51,$AK51,$AM51,$AS51,$AU51,$AO51,$AQ51),9)</f>
        <v>0</v>
      </c>
    </row>
    <row r="52" spans="1:56" ht="16.5" thickBot="1">
      <c r="A52" s="220">
        <f t="shared" si="3"/>
        <v>48</v>
      </c>
      <c r="B52" s="36"/>
      <c r="C52" s="70"/>
      <c r="D52" s="71"/>
      <c r="E52" s="47">
        <f t="shared" si="4"/>
        <v>0</v>
      </c>
      <c r="F52" s="44">
        <f t="shared" si="5"/>
        <v>0</v>
      </c>
      <c r="G52" s="35">
        <f t="shared" si="6"/>
        <v>0</v>
      </c>
      <c r="H52" s="48"/>
      <c r="I52" s="37">
        <f>LOOKUP(H52,Poängberäkning!$B$6:$B$97,Poängberäkning!$C$6:$C$97)</f>
        <v>0</v>
      </c>
      <c r="J52" s="48"/>
      <c r="K52" s="37">
        <f>LOOKUP(J52,Poängberäkning!$B$6:$B$97,Poängberäkning!$C$6:$C$97)</f>
        <v>0</v>
      </c>
      <c r="L52" s="48"/>
      <c r="M52" s="37">
        <f>LOOKUP(L52,Poängberäkning!$B$6:$B$97,Poängberäkning!$C$6:$C$97)</f>
        <v>0</v>
      </c>
      <c r="N52" s="48"/>
      <c r="O52" s="37">
        <f>LOOKUP(N52,Poängberäkning!$B$6:$B$97,Poängberäkning!$C$6:$C$97)</f>
        <v>0</v>
      </c>
      <c r="P52" s="48"/>
      <c r="Q52" s="37">
        <f>LOOKUP(P52,Poängberäkning!$B$6:$B$97,Poängberäkning!$C$6:$C$97)</f>
        <v>0</v>
      </c>
      <c r="R52" s="48"/>
      <c r="S52" s="37">
        <f>LOOKUP(R52,Poängberäkning!$B$6:$B$97,Poängberäkning!$C$6:$C$97)</f>
        <v>0</v>
      </c>
      <c r="T52" s="59"/>
      <c r="U52" s="38">
        <f>LOOKUP(T52,Poängberäkning!$B$6:$B$97,Poängberäkning!$C$6:$C$97)</f>
        <v>0</v>
      </c>
      <c r="V52" s="49"/>
      <c r="W52" s="38">
        <f>LOOKUP(V52,Poängberäkning!$B$6:$B$97,Poängberäkning!$C$6:$C$97)</f>
        <v>0</v>
      </c>
      <c r="X52" s="49"/>
      <c r="Y52" s="38">
        <f>LOOKUP(X52,Poängberäkning!$B$6:$B$97,Poängberäkning!$C$6:$C$97)</f>
        <v>0</v>
      </c>
      <c r="Z52" s="49"/>
      <c r="AA52" s="38">
        <f>LOOKUP(Z52,Poängberäkning!$B$6:$B$97,Poängberäkning!$C$6:$C$97)</f>
        <v>0</v>
      </c>
      <c r="AB52" s="49"/>
      <c r="AC52" s="38">
        <f>LOOKUP(AB52,Poängberäkning!$B$6:$B$97,Poängberäkning!$C$6:$C$97)</f>
        <v>0</v>
      </c>
      <c r="AD52" s="49"/>
      <c r="AE52" s="38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1"/>
      <c r="AI52" s="132">
        <f>LOOKUP(AH52,Poängberäkning!$B$6:$B$97,Poängberäkning!$C$6:$C$97)</f>
        <v>0</v>
      </c>
      <c r="AJ52" s="93"/>
      <c r="AK52" s="61">
        <f>LOOKUP(AJ52,Poängberäkning!$B$6:$B$97,Poängberäkning!$C$6:$C$97)</f>
        <v>0</v>
      </c>
      <c r="AL52" s="93"/>
      <c r="AM52" s="61">
        <f>LOOKUP(AL52,Poängberäkning!$B$6:$B$97,Poängberäkning!$C$6:$C$97)</f>
        <v>0</v>
      </c>
      <c r="AN52" s="93"/>
      <c r="AO52" s="133">
        <f>LOOKUP(AN52,Poängberäkning!$B$6:$B$97,Poängberäkning!$C$6:$C$97)</f>
        <v>0</v>
      </c>
      <c r="AP52" s="93"/>
      <c r="AQ52" s="135">
        <f>LOOKUP(AP52,Poängberäkning!$B$6:$B$97,Poängberäkning!$C$6:$C$97)</f>
        <v>0</v>
      </c>
      <c r="AR52" s="93"/>
      <c r="AS52" s="133">
        <f>LOOKUP(AR52,Poängberäkning!$B$6:$B$97,Poängberäkning!$C$6:$C$97)</f>
        <v>0</v>
      </c>
      <c r="AT52" s="93"/>
      <c r="AU52" s="135">
        <f>LOOKUP(AT52,Poängberäkning!$B$6:$B$97,Poängberäkning!$C$6:$C$97)</f>
        <v>0</v>
      </c>
      <c r="AV52" s="64">
        <f>LARGE(($I52,$K52,$M52,$O52,$Q52,$S52,$U52,$W52,$Y52,$AA52,$AC52,$AE52,$AG52,$AI52,$AK52,$AM52,$AS52,$AU52,$AO52,$AQ52),1)</f>
        <v>0</v>
      </c>
      <c r="AW52" s="62">
        <f>LARGE(($I52,$K52,$M52,$O52,$Q52,$S52,$U52,$W52,$Y52,$AA52,$AC52,$AE52,$AG52,$AI52,$AK52,$AM52,$AS52,$AU52,$AO52,$AQ52),2)</f>
        <v>0</v>
      </c>
      <c r="AX52" s="62">
        <f>LARGE(($I52,$K52,$M52,$O52,$Q52,$S52,$U52,$W52,$Y52,$AA52,$AC52,$AE52,$AG52,$AI52,$AK52,$AM52,$AS52,$AU52,$AO52,$AQ52),3)</f>
        <v>0</v>
      </c>
      <c r="AY52" s="62">
        <f>LARGE(($I52,$K52,$M52,$O52,$Q52,$S52,$U52,$W52,$Y52,$AA52,$AC52,$AE52,$AG52,$AI52,$AK52,$AM52,$AS52,$AU52,$AO52,$AQ52),4)</f>
        <v>0</v>
      </c>
      <c r="AZ52" s="62">
        <f>LARGE(($I52,$K52,$M52,$O52,$Q52,$S52,$U52,$W52,$Y52,$AA52,$AC52,$AE52,$AG52,$AI52,$AK52,$AM52,$AS52,$AU52,$AO52,$AQ52),5)</f>
        <v>0</v>
      </c>
      <c r="BA52" s="62">
        <f>LARGE(($I52,$K52,$M52,$O52,$Q52,$S52,$U52,$W52,$Y52,$AA52,$AC52,$AE52,$AG52,$AI52,$AK52,$AM52,$AS52,$AU52,$AO52,$AQ52),6)</f>
        <v>0</v>
      </c>
      <c r="BB52" s="62">
        <f>LARGE(($I52,$K52,$M52,$O52,$Q52,$S52,$U52,$W52,$Y52,$AA52,$AC52,$AE52,$AG52,$AI52,$AK52,$AM52,$AS52,$AU52,$AO52,$AQ52),7)</f>
        <v>0</v>
      </c>
      <c r="BC52" s="62">
        <f>LARGE(($I52,$K52,$M52,$O52,$Q52,$S52,$U52,$W52,$Y52,$AA52,$AC52,$AE52,$AG52,$AI52,$AK52,$AM52,$AS52,$AU52,$AO52,$AQ52),8)</f>
        <v>0</v>
      </c>
      <c r="BD52" s="62">
        <f>LARGE(($I52,$K52,$M52,$O52,$Q52,$S52,$U52,$W52,$Y52,$AA52,$AC52,$AE52,$AG52,$AI52,$AK52,$AM52,$AS52,$AU52,$AO52,$AQ52),9)</f>
        <v>0</v>
      </c>
    </row>
    <row r="53" spans="1:56" ht="16.5" thickBot="1">
      <c r="A53" s="220">
        <f t="shared" si="3"/>
        <v>49</v>
      </c>
      <c r="B53" s="36"/>
      <c r="C53" s="70"/>
      <c r="D53" s="71"/>
      <c r="E53" s="47">
        <f t="shared" si="4"/>
        <v>0</v>
      </c>
      <c r="F53" s="44">
        <f t="shared" si="5"/>
        <v>0</v>
      </c>
      <c r="G53" s="35">
        <f t="shared" si="6"/>
        <v>0</v>
      </c>
      <c r="H53" s="48"/>
      <c r="I53" s="37">
        <f>LOOKUP(H53,Poängberäkning!$B$6:$B$97,Poängberäkning!$C$6:$C$97)</f>
        <v>0</v>
      </c>
      <c r="J53" s="48"/>
      <c r="K53" s="37">
        <f>LOOKUP(J53,Poängberäkning!$B$6:$B$97,Poängberäkning!$C$6:$C$97)</f>
        <v>0</v>
      </c>
      <c r="L53" s="48"/>
      <c r="M53" s="37">
        <f>LOOKUP(L53,Poängberäkning!$B$6:$B$97,Poängberäkning!$C$6:$C$97)</f>
        <v>0</v>
      </c>
      <c r="N53" s="48"/>
      <c r="O53" s="37">
        <f>LOOKUP(N53,Poängberäkning!$B$6:$B$97,Poängberäkning!$C$6:$C$97)</f>
        <v>0</v>
      </c>
      <c r="P53" s="48"/>
      <c r="Q53" s="37">
        <f>LOOKUP(P53,Poängberäkning!$B$6:$B$97,Poängberäkning!$C$6:$C$97)</f>
        <v>0</v>
      </c>
      <c r="R53" s="48"/>
      <c r="S53" s="37">
        <f>LOOKUP(R53,Poängberäkning!$B$6:$B$97,Poängberäkning!$C$6:$C$97)</f>
        <v>0</v>
      </c>
      <c r="T53" s="59"/>
      <c r="U53" s="38">
        <f>LOOKUP(T53,Poängberäkning!$B$6:$B$97,Poängberäkning!$C$6:$C$97)</f>
        <v>0</v>
      </c>
      <c r="V53" s="49"/>
      <c r="W53" s="38">
        <f>LOOKUP(V53,Poängberäkning!$B$6:$B$97,Poängberäkning!$C$6:$C$97)</f>
        <v>0</v>
      </c>
      <c r="X53" s="49"/>
      <c r="Y53" s="38">
        <f>LOOKUP(X53,Poängberäkning!$B$6:$B$97,Poängberäkning!$C$6:$C$97)</f>
        <v>0</v>
      </c>
      <c r="Z53" s="49"/>
      <c r="AA53" s="38">
        <f>LOOKUP(Z53,Poängberäkning!$B$6:$B$97,Poängberäkning!$C$6:$C$97)</f>
        <v>0</v>
      </c>
      <c r="AB53" s="49"/>
      <c r="AC53" s="38">
        <f>LOOKUP(AB53,Poängberäkning!$B$6:$B$97,Poängberäkning!$C$6:$C$97)</f>
        <v>0</v>
      </c>
      <c r="AD53" s="49"/>
      <c r="AE53" s="38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1"/>
      <c r="AI53" s="132">
        <f>LOOKUP(AH53,Poängberäkning!$B$6:$B$97,Poängberäkning!$C$6:$C$97)</f>
        <v>0</v>
      </c>
      <c r="AJ53" s="93"/>
      <c r="AK53" s="61">
        <f>LOOKUP(AJ53,Poängberäkning!$B$6:$B$97,Poängberäkning!$C$6:$C$97)</f>
        <v>0</v>
      </c>
      <c r="AL53" s="93"/>
      <c r="AM53" s="61">
        <f>LOOKUP(AL53,Poängberäkning!$B$6:$B$97,Poängberäkning!$C$6:$C$97)</f>
        <v>0</v>
      </c>
      <c r="AN53" s="93"/>
      <c r="AO53" s="133">
        <f>LOOKUP(AN53,Poängberäkning!$B$6:$B$97,Poängberäkning!$C$6:$C$97)</f>
        <v>0</v>
      </c>
      <c r="AP53" s="93"/>
      <c r="AQ53" s="135">
        <f>LOOKUP(AP53,Poängberäkning!$B$6:$B$97,Poängberäkning!$C$6:$C$97)</f>
        <v>0</v>
      </c>
      <c r="AR53" s="93"/>
      <c r="AS53" s="133">
        <f>LOOKUP(AR53,Poängberäkning!$B$6:$B$97,Poängberäkning!$C$6:$C$97)</f>
        <v>0</v>
      </c>
      <c r="AT53" s="93"/>
      <c r="AU53" s="135">
        <f>LOOKUP(AT53,Poängberäkning!$B$6:$B$97,Poängberäkning!$C$6:$C$97)</f>
        <v>0</v>
      </c>
      <c r="AV53" s="64">
        <f>LARGE(($I53,$K53,$M53,$O53,$Q53,$S53,$U53,$W53,$Y53,$AA53,$AC53,$AE53,$AG53,$AI53,$AK53,$AM53,$AS53,$AU53,$AO53,$AQ53),1)</f>
        <v>0</v>
      </c>
      <c r="AW53" s="62">
        <f>LARGE(($I53,$K53,$M53,$O53,$Q53,$S53,$U53,$W53,$Y53,$AA53,$AC53,$AE53,$AG53,$AI53,$AK53,$AM53,$AS53,$AU53,$AO53,$AQ53),2)</f>
        <v>0</v>
      </c>
      <c r="AX53" s="62">
        <f>LARGE(($I53,$K53,$M53,$O53,$Q53,$S53,$U53,$W53,$Y53,$AA53,$AC53,$AE53,$AG53,$AI53,$AK53,$AM53,$AS53,$AU53,$AO53,$AQ53),3)</f>
        <v>0</v>
      </c>
      <c r="AY53" s="62">
        <f>LARGE(($I53,$K53,$M53,$O53,$Q53,$S53,$U53,$W53,$Y53,$AA53,$AC53,$AE53,$AG53,$AI53,$AK53,$AM53,$AS53,$AU53,$AO53,$AQ53),4)</f>
        <v>0</v>
      </c>
      <c r="AZ53" s="62">
        <f>LARGE(($I53,$K53,$M53,$O53,$Q53,$S53,$U53,$W53,$Y53,$AA53,$AC53,$AE53,$AG53,$AI53,$AK53,$AM53,$AS53,$AU53,$AO53,$AQ53),5)</f>
        <v>0</v>
      </c>
      <c r="BA53" s="62">
        <f>LARGE(($I53,$K53,$M53,$O53,$Q53,$S53,$U53,$W53,$Y53,$AA53,$AC53,$AE53,$AG53,$AI53,$AK53,$AM53,$AS53,$AU53,$AO53,$AQ53),6)</f>
        <v>0</v>
      </c>
      <c r="BB53" s="62">
        <f>LARGE(($I53,$K53,$M53,$O53,$Q53,$S53,$U53,$W53,$Y53,$AA53,$AC53,$AE53,$AG53,$AI53,$AK53,$AM53,$AS53,$AU53,$AO53,$AQ53),7)</f>
        <v>0</v>
      </c>
      <c r="BC53" s="62">
        <f>LARGE(($I53,$K53,$M53,$O53,$Q53,$S53,$U53,$W53,$Y53,$AA53,$AC53,$AE53,$AG53,$AI53,$AK53,$AM53,$AS53,$AU53,$AO53,$AQ53),8)</f>
        <v>0</v>
      </c>
      <c r="BD53" s="62">
        <f>LARGE(($I53,$K53,$M53,$O53,$Q53,$S53,$U53,$W53,$Y53,$AA53,$AC53,$AE53,$AG53,$AI53,$AK53,$AM53,$AS53,$AU53,$AO53,$AQ53),9)</f>
        <v>0</v>
      </c>
    </row>
    <row r="54" spans="1:56" ht="16.5" thickBot="1">
      <c r="A54" s="220">
        <f t="shared" si="3"/>
        <v>50</v>
      </c>
      <c r="B54" s="36"/>
      <c r="C54" s="70"/>
      <c r="D54" s="71"/>
      <c r="E54" s="47">
        <f t="shared" si="4"/>
        <v>0</v>
      </c>
      <c r="F54" s="44">
        <f t="shared" si="5"/>
        <v>0</v>
      </c>
      <c r="G54" s="35">
        <f t="shared" si="6"/>
        <v>0</v>
      </c>
      <c r="H54" s="48"/>
      <c r="I54" s="37">
        <f>LOOKUP(H54,Poängberäkning!$B$6:$B$97,Poängberäkning!$C$6:$C$97)</f>
        <v>0</v>
      </c>
      <c r="J54" s="48"/>
      <c r="K54" s="37">
        <f>LOOKUP(J54,Poängberäkning!$B$6:$B$97,Poängberäkning!$C$6:$C$97)</f>
        <v>0</v>
      </c>
      <c r="L54" s="48"/>
      <c r="M54" s="37">
        <f>LOOKUP(L54,Poängberäkning!$B$6:$B$97,Poängberäkning!$C$6:$C$97)</f>
        <v>0</v>
      </c>
      <c r="N54" s="48"/>
      <c r="O54" s="37">
        <f>LOOKUP(N54,Poängberäkning!$B$6:$B$97,Poängberäkning!$C$6:$C$97)</f>
        <v>0</v>
      </c>
      <c r="P54" s="48"/>
      <c r="Q54" s="37">
        <f>LOOKUP(P54,Poängberäkning!$B$6:$B$97,Poängberäkning!$C$6:$C$97)</f>
        <v>0</v>
      </c>
      <c r="R54" s="48"/>
      <c r="S54" s="37">
        <f>LOOKUP(R54,Poängberäkning!$B$6:$B$97,Poängberäkning!$C$6:$C$97)</f>
        <v>0</v>
      </c>
      <c r="T54" s="59"/>
      <c r="U54" s="38">
        <f>LOOKUP(T54,Poängberäkning!$B$6:$B$97,Poängberäkning!$C$6:$C$97)</f>
        <v>0</v>
      </c>
      <c r="V54" s="49"/>
      <c r="W54" s="38">
        <f>LOOKUP(V54,Poängberäkning!$B$6:$B$97,Poängberäkning!$C$6:$C$97)</f>
        <v>0</v>
      </c>
      <c r="X54" s="49"/>
      <c r="Y54" s="38">
        <f>LOOKUP(X54,Poängberäkning!$B$6:$B$97,Poängberäkning!$C$6:$C$97)</f>
        <v>0</v>
      </c>
      <c r="Z54" s="49"/>
      <c r="AA54" s="38">
        <f>LOOKUP(Z54,Poängberäkning!$B$6:$B$97,Poängberäkning!$C$6:$C$97)</f>
        <v>0</v>
      </c>
      <c r="AB54" s="49"/>
      <c r="AC54" s="38">
        <f>LOOKUP(AB54,Poängberäkning!$B$6:$B$97,Poängberäkning!$C$6:$C$97)</f>
        <v>0</v>
      </c>
      <c r="AD54" s="49"/>
      <c r="AE54" s="38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132">
        <f>LOOKUP(AH54,Poängberäkning!$B$6:$B$97,Poängberäkning!$C$6:$C$97)</f>
        <v>0</v>
      </c>
      <c r="AJ54" s="93"/>
      <c r="AK54" s="61">
        <f>LOOKUP(AJ54,Poängberäkning!$B$6:$B$97,Poängberäkning!$C$6:$C$97)</f>
        <v>0</v>
      </c>
      <c r="AL54" s="93"/>
      <c r="AM54" s="61">
        <f>LOOKUP(AL54,Poängberäkning!$B$6:$B$97,Poängberäkning!$C$6:$C$97)</f>
        <v>0</v>
      </c>
      <c r="AN54" s="93"/>
      <c r="AO54" s="133">
        <f>LOOKUP(AN54,Poängberäkning!$B$6:$B$97,Poängberäkning!$C$6:$C$97)</f>
        <v>0</v>
      </c>
      <c r="AP54" s="93"/>
      <c r="AQ54" s="135">
        <f>LOOKUP(AP54,Poängberäkning!$B$6:$B$97,Poängberäkning!$C$6:$C$97)</f>
        <v>0</v>
      </c>
      <c r="AR54" s="93"/>
      <c r="AS54" s="133">
        <f>LOOKUP(AR54,Poängberäkning!$B$6:$B$97,Poängberäkning!$C$6:$C$97)</f>
        <v>0</v>
      </c>
      <c r="AT54" s="93"/>
      <c r="AU54" s="135">
        <f>LOOKUP(AT54,Poängberäkning!$B$6:$B$97,Poängberäkning!$C$6:$C$97)</f>
        <v>0</v>
      </c>
      <c r="AV54" s="64">
        <f>LARGE(($I54,$K54,$M54,$O54,$Q54,$S54,$U54,$W54,$Y54,$AA54,$AC54,$AE54,$AG54,$AI54,$AK54,$AM54,$AS54,$AU54,$AO54,$AQ54),1)</f>
        <v>0</v>
      </c>
      <c r="AW54" s="62">
        <f>LARGE(($I54,$K54,$M54,$O54,$Q54,$S54,$U54,$W54,$Y54,$AA54,$AC54,$AE54,$AG54,$AI54,$AK54,$AM54,$AS54,$AU54,$AO54,$AQ54),2)</f>
        <v>0</v>
      </c>
      <c r="AX54" s="62">
        <f>LARGE(($I54,$K54,$M54,$O54,$Q54,$S54,$U54,$W54,$Y54,$AA54,$AC54,$AE54,$AG54,$AI54,$AK54,$AM54,$AS54,$AU54,$AO54,$AQ54),3)</f>
        <v>0</v>
      </c>
      <c r="AY54" s="62">
        <f>LARGE(($I54,$K54,$M54,$O54,$Q54,$S54,$U54,$W54,$Y54,$AA54,$AC54,$AE54,$AG54,$AI54,$AK54,$AM54,$AS54,$AU54,$AO54,$AQ54),4)</f>
        <v>0</v>
      </c>
      <c r="AZ54" s="62">
        <f>LARGE(($I54,$K54,$M54,$O54,$Q54,$S54,$U54,$W54,$Y54,$AA54,$AC54,$AE54,$AG54,$AI54,$AK54,$AM54,$AS54,$AU54,$AO54,$AQ54),5)</f>
        <v>0</v>
      </c>
      <c r="BA54" s="62">
        <f>LARGE(($I54,$K54,$M54,$O54,$Q54,$S54,$U54,$W54,$Y54,$AA54,$AC54,$AE54,$AG54,$AI54,$AK54,$AM54,$AS54,$AU54,$AO54,$AQ54),6)</f>
        <v>0</v>
      </c>
      <c r="BB54" s="62">
        <f>LARGE(($I54,$K54,$M54,$O54,$Q54,$S54,$U54,$W54,$Y54,$AA54,$AC54,$AE54,$AG54,$AI54,$AK54,$AM54,$AS54,$AU54,$AO54,$AQ54),7)</f>
        <v>0</v>
      </c>
      <c r="BC54" s="62">
        <f>LARGE(($I54,$K54,$M54,$O54,$Q54,$S54,$U54,$W54,$Y54,$AA54,$AC54,$AE54,$AG54,$AI54,$AK54,$AM54,$AS54,$AU54,$AO54,$AQ54),8)</f>
        <v>0</v>
      </c>
      <c r="BD54" s="62">
        <f>LARGE(($I54,$K54,$M54,$O54,$Q54,$S54,$U54,$W54,$Y54,$AA54,$AC54,$AE54,$AG54,$AI54,$AK54,$AM54,$AS54,$AU54,$AO54,$AQ54),9)</f>
        <v>0</v>
      </c>
    </row>
    <row r="55" spans="1:56" ht="16.5" thickBot="1">
      <c r="A55" s="220">
        <f t="shared" si="3"/>
        <v>51</v>
      </c>
      <c r="B55" s="36"/>
      <c r="C55" s="70"/>
      <c r="D55" s="71"/>
      <c r="E55" s="47">
        <f t="shared" si="4"/>
        <v>0</v>
      </c>
      <c r="F55" s="44">
        <f t="shared" si="5"/>
        <v>0</v>
      </c>
      <c r="G55" s="35">
        <f t="shared" si="6"/>
        <v>0</v>
      </c>
      <c r="H55" s="48"/>
      <c r="I55" s="37">
        <f>LOOKUP(H55,Poängberäkning!$B$6:$B$97,Poängberäkning!$C$6:$C$97)</f>
        <v>0</v>
      </c>
      <c r="J55" s="48"/>
      <c r="K55" s="37">
        <f>LOOKUP(J55,Poängberäkning!$B$6:$B$97,Poängberäkning!$C$6:$C$97)</f>
        <v>0</v>
      </c>
      <c r="L55" s="48"/>
      <c r="M55" s="37">
        <f>LOOKUP(L55,Poängberäkning!$B$6:$B$97,Poängberäkning!$C$6:$C$97)</f>
        <v>0</v>
      </c>
      <c r="N55" s="48"/>
      <c r="O55" s="37">
        <f>LOOKUP(N55,Poängberäkning!$B$6:$B$97,Poängberäkning!$C$6:$C$97)</f>
        <v>0</v>
      </c>
      <c r="P55" s="48"/>
      <c r="Q55" s="37">
        <f>LOOKUP(P55,Poängberäkning!$B$6:$B$97,Poängberäkning!$C$6:$C$97)</f>
        <v>0</v>
      </c>
      <c r="R55" s="48"/>
      <c r="S55" s="37">
        <f>LOOKUP(R55,Poängberäkning!$B$6:$B$97,Poängberäkning!$C$6:$C$97)</f>
        <v>0</v>
      </c>
      <c r="T55" s="59"/>
      <c r="U55" s="38">
        <f>LOOKUP(T55,Poängberäkning!$B$6:$B$97,Poängberäkning!$C$6:$C$97)</f>
        <v>0</v>
      </c>
      <c r="V55" s="49"/>
      <c r="W55" s="38">
        <f>LOOKUP(V55,Poängberäkning!$B$6:$B$97,Poängberäkning!$C$6:$C$97)</f>
        <v>0</v>
      </c>
      <c r="X55" s="49"/>
      <c r="Y55" s="38">
        <f>LOOKUP(X55,Poängberäkning!$B$6:$B$97,Poängberäkning!$C$6:$C$97)</f>
        <v>0</v>
      </c>
      <c r="Z55" s="49"/>
      <c r="AA55" s="38">
        <f>LOOKUP(Z55,Poängberäkning!$B$6:$B$97,Poängberäkning!$C$6:$C$97)</f>
        <v>0</v>
      </c>
      <c r="AB55" s="49"/>
      <c r="AC55" s="38">
        <f>LOOKUP(AB55,Poängberäkning!$B$6:$B$97,Poängberäkning!$C$6:$C$97)</f>
        <v>0</v>
      </c>
      <c r="AD55" s="49"/>
      <c r="AE55" s="38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132">
        <f>LOOKUP(AH55,Poängberäkning!$B$6:$B$97,Poängberäkning!$C$6:$C$97)</f>
        <v>0</v>
      </c>
      <c r="AJ55" s="93"/>
      <c r="AK55" s="61">
        <f>LOOKUP(AJ55,Poängberäkning!$B$6:$B$97,Poängberäkning!$C$6:$C$97)</f>
        <v>0</v>
      </c>
      <c r="AL55" s="93"/>
      <c r="AM55" s="61">
        <f>LOOKUP(AL55,Poängberäkning!$B$6:$B$97,Poängberäkning!$C$6:$C$97)</f>
        <v>0</v>
      </c>
      <c r="AN55" s="93"/>
      <c r="AO55" s="133">
        <f>LOOKUP(AN55,Poängberäkning!$B$6:$B$97,Poängberäkning!$C$6:$C$97)</f>
        <v>0</v>
      </c>
      <c r="AP55" s="93"/>
      <c r="AQ55" s="135">
        <f>LOOKUP(AP55,Poängberäkning!$B$6:$B$97,Poängberäkning!$C$6:$C$97)</f>
        <v>0</v>
      </c>
      <c r="AR55" s="93"/>
      <c r="AS55" s="133">
        <f>LOOKUP(AR55,Poängberäkning!$B$6:$B$97,Poängberäkning!$C$6:$C$97)</f>
        <v>0</v>
      </c>
      <c r="AT55" s="93"/>
      <c r="AU55" s="135">
        <f>LOOKUP(AT55,Poängberäkning!$B$6:$B$97,Poängberäkning!$C$6:$C$97)</f>
        <v>0</v>
      </c>
      <c r="AV55" s="64">
        <f>LARGE(($I55,$K55,$M55,$O55,$Q55,$S55,$U55,$W55,$Y55,$AA55,$AC55,$AE55,$AG55,$AI55,$AK55,$AM55,$AS55,$AU55,$AO55,$AQ55),1)</f>
        <v>0</v>
      </c>
      <c r="AW55" s="62">
        <f>LARGE(($I55,$K55,$M55,$O55,$Q55,$S55,$U55,$W55,$Y55,$AA55,$AC55,$AE55,$AG55,$AI55,$AK55,$AM55,$AS55,$AU55,$AO55,$AQ55),2)</f>
        <v>0</v>
      </c>
      <c r="AX55" s="62">
        <f>LARGE(($I55,$K55,$M55,$O55,$Q55,$S55,$U55,$W55,$Y55,$AA55,$AC55,$AE55,$AG55,$AI55,$AK55,$AM55,$AS55,$AU55,$AO55,$AQ55),3)</f>
        <v>0</v>
      </c>
      <c r="AY55" s="62">
        <f>LARGE(($I55,$K55,$M55,$O55,$Q55,$S55,$U55,$W55,$Y55,$AA55,$AC55,$AE55,$AG55,$AI55,$AK55,$AM55,$AS55,$AU55,$AO55,$AQ55),4)</f>
        <v>0</v>
      </c>
      <c r="AZ55" s="62">
        <f>LARGE(($I55,$K55,$M55,$O55,$Q55,$S55,$U55,$W55,$Y55,$AA55,$AC55,$AE55,$AG55,$AI55,$AK55,$AM55,$AS55,$AU55,$AO55,$AQ55),5)</f>
        <v>0</v>
      </c>
      <c r="BA55" s="62">
        <f>LARGE(($I55,$K55,$M55,$O55,$Q55,$S55,$U55,$W55,$Y55,$AA55,$AC55,$AE55,$AG55,$AI55,$AK55,$AM55,$AS55,$AU55,$AO55,$AQ55),6)</f>
        <v>0</v>
      </c>
      <c r="BB55" s="62">
        <f>LARGE(($I55,$K55,$M55,$O55,$Q55,$S55,$U55,$W55,$Y55,$AA55,$AC55,$AE55,$AG55,$AI55,$AK55,$AM55,$AS55,$AU55,$AO55,$AQ55),7)</f>
        <v>0</v>
      </c>
      <c r="BC55" s="62">
        <f>LARGE(($I55,$K55,$M55,$O55,$Q55,$S55,$U55,$W55,$Y55,$AA55,$AC55,$AE55,$AG55,$AI55,$AK55,$AM55,$AS55,$AU55,$AO55,$AQ55),8)</f>
        <v>0</v>
      </c>
      <c r="BD55" s="62">
        <f>LARGE(($I55,$K55,$M55,$O55,$Q55,$S55,$U55,$W55,$Y55,$AA55,$AC55,$AE55,$AG55,$AI55,$AK55,$AM55,$AS55,$AU55,$AO55,$AQ55),9)</f>
        <v>0</v>
      </c>
    </row>
    <row r="56" spans="1:56" ht="16.5" thickBot="1">
      <c r="A56" s="220">
        <f t="shared" si="3"/>
        <v>52</v>
      </c>
      <c r="B56" s="36"/>
      <c r="C56" s="70"/>
      <c r="D56" s="71"/>
      <c r="E56" s="47">
        <f t="shared" si="4"/>
        <v>0</v>
      </c>
      <c r="F56" s="44">
        <f t="shared" si="5"/>
        <v>0</v>
      </c>
      <c r="G56" s="35">
        <f t="shared" si="6"/>
        <v>0</v>
      </c>
      <c r="H56" s="48"/>
      <c r="I56" s="37">
        <f>LOOKUP(H56,Poängberäkning!$B$6:$B$97,Poängberäkning!$C$6:$C$97)</f>
        <v>0</v>
      </c>
      <c r="J56" s="48"/>
      <c r="K56" s="37">
        <f>LOOKUP(J56,Poängberäkning!$B$6:$B$97,Poängberäkning!$C$6:$C$97)</f>
        <v>0</v>
      </c>
      <c r="L56" s="48"/>
      <c r="M56" s="37">
        <f>LOOKUP(L56,Poängberäkning!$B$6:$B$97,Poängberäkning!$C$6:$C$97)</f>
        <v>0</v>
      </c>
      <c r="N56" s="48"/>
      <c r="O56" s="37">
        <f>LOOKUP(N56,Poängberäkning!$B$6:$B$97,Poängberäkning!$C$6:$C$97)</f>
        <v>0</v>
      </c>
      <c r="P56" s="48"/>
      <c r="Q56" s="37">
        <f>LOOKUP(P56,Poängberäkning!$B$6:$B$97,Poängberäkning!$C$6:$C$97)</f>
        <v>0</v>
      </c>
      <c r="R56" s="48"/>
      <c r="S56" s="37">
        <f>LOOKUP(R56,Poängberäkning!$B$6:$B$97,Poängberäkning!$C$6:$C$97)</f>
        <v>0</v>
      </c>
      <c r="T56" s="59"/>
      <c r="U56" s="38">
        <f>LOOKUP(T56,Poängberäkning!$B$6:$B$97,Poängberäkning!$C$6:$C$97)</f>
        <v>0</v>
      </c>
      <c r="V56" s="49"/>
      <c r="W56" s="38">
        <f>LOOKUP(V56,Poängberäkning!$B$6:$B$97,Poängberäkning!$C$6:$C$97)</f>
        <v>0</v>
      </c>
      <c r="X56" s="49"/>
      <c r="Y56" s="38">
        <f>LOOKUP(X56,Poängberäkning!$B$6:$B$97,Poängberäkning!$C$6:$C$97)</f>
        <v>0</v>
      </c>
      <c r="Z56" s="49"/>
      <c r="AA56" s="38">
        <f>LOOKUP(Z56,Poängberäkning!$B$6:$B$97,Poängberäkning!$C$6:$C$97)</f>
        <v>0</v>
      </c>
      <c r="AB56" s="49"/>
      <c r="AC56" s="38">
        <f>LOOKUP(AB56,Poängberäkning!$B$6:$B$97,Poängberäkning!$C$6:$C$97)</f>
        <v>0</v>
      </c>
      <c r="AD56" s="49"/>
      <c r="AE56" s="38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1"/>
      <c r="AI56" s="132">
        <f>LOOKUP(AH56,Poängberäkning!$B$6:$B$97,Poängberäkning!$C$6:$C$97)</f>
        <v>0</v>
      </c>
      <c r="AJ56" s="93"/>
      <c r="AK56" s="61">
        <f>LOOKUP(AJ56,Poängberäkning!$B$6:$B$97,Poängberäkning!$C$6:$C$97)</f>
        <v>0</v>
      </c>
      <c r="AL56" s="93"/>
      <c r="AM56" s="61">
        <f>LOOKUP(AL56,Poängberäkning!$B$6:$B$97,Poängberäkning!$C$6:$C$97)</f>
        <v>0</v>
      </c>
      <c r="AN56" s="93"/>
      <c r="AO56" s="133">
        <f>LOOKUP(AN56,Poängberäkning!$B$6:$B$97,Poängberäkning!$C$6:$C$97)</f>
        <v>0</v>
      </c>
      <c r="AP56" s="93"/>
      <c r="AQ56" s="135">
        <f>LOOKUP(AP56,Poängberäkning!$B$6:$B$97,Poängberäkning!$C$6:$C$97)</f>
        <v>0</v>
      </c>
      <c r="AR56" s="93"/>
      <c r="AS56" s="133">
        <f>LOOKUP(AR56,Poängberäkning!$B$6:$B$97,Poängberäkning!$C$6:$C$97)</f>
        <v>0</v>
      </c>
      <c r="AT56" s="93"/>
      <c r="AU56" s="135">
        <f>LOOKUP(AT56,Poängberäkning!$B$6:$B$97,Poängberäkning!$C$6:$C$97)</f>
        <v>0</v>
      </c>
      <c r="AV56" s="64">
        <f>LARGE(($I56,$K56,$M56,$O56,$Q56,$S56,$U56,$W56,$Y56,$AA56,$AC56,$AE56,$AG56,$AI56,$AK56,$AM56,$AS56,$AU56,$AO56,$AQ56),1)</f>
        <v>0</v>
      </c>
      <c r="AW56" s="62">
        <f>LARGE(($I56,$K56,$M56,$O56,$Q56,$S56,$U56,$W56,$Y56,$AA56,$AC56,$AE56,$AG56,$AI56,$AK56,$AM56,$AS56,$AU56,$AO56,$AQ56),2)</f>
        <v>0</v>
      </c>
      <c r="AX56" s="62">
        <f>LARGE(($I56,$K56,$M56,$O56,$Q56,$S56,$U56,$W56,$Y56,$AA56,$AC56,$AE56,$AG56,$AI56,$AK56,$AM56,$AS56,$AU56,$AO56,$AQ56),3)</f>
        <v>0</v>
      </c>
      <c r="AY56" s="62">
        <f>LARGE(($I56,$K56,$M56,$O56,$Q56,$S56,$U56,$W56,$Y56,$AA56,$AC56,$AE56,$AG56,$AI56,$AK56,$AM56,$AS56,$AU56,$AO56,$AQ56),4)</f>
        <v>0</v>
      </c>
      <c r="AZ56" s="62">
        <f>LARGE(($I56,$K56,$M56,$O56,$Q56,$S56,$U56,$W56,$Y56,$AA56,$AC56,$AE56,$AG56,$AI56,$AK56,$AM56,$AS56,$AU56,$AO56,$AQ56),5)</f>
        <v>0</v>
      </c>
      <c r="BA56" s="62">
        <f>LARGE(($I56,$K56,$M56,$O56,$Q56,$S56,$U56,$W56,$Y56,$AA56,$AC56,$AE56,$AG56,$AI56,$AK56,$AM56,$AS56,$AU56,$AO56,$AQ56),6)</f>
        <v>0</v>
      </c>
      <c r="BB56" s="62">
        <f>LARGE(($I56,$K56,$M56,$O56,$Q56,$S56,$U56,$W56,$Y56,$AA56,$AC56,$AE56,$AG56,$AI56,$AK56,$AM56,$AS56,$AU56,$AO56,$AQ56),7)</f>
        <v>0</v>
      </c>
      <c r="BC56" s="62">
        <f>LARGE(($I56,$K56,$M56,$O56,$Q56,$S56,$U56,$W56,$Y56,$AA56,$AC56,$AE56,$AG56,$AI56,$AK56,$AM56,$AS56,$AU56,$AO56,$AQ56),8)</f>
        <v>0</v>
      </c>
      <c r="BD56" s="62">
        <f>LARGE(($I56,$K56,$M56,$O56,$Q56,$S56,$U56,$W56,$Y56,$AA56,$AC56,$AE56,$AG56,$AI56,$AK56,$AM56,$AS56,$AU56,$AO56,$AQ56),9)</f>
        <v>0</v>
      </c>
    </row>
    <row r="57" spans="1:56" ht="16.5" thickBot="1">
      <c r="A57" s="220">
        <f t="shared" si="3"/>
        <v>53</v>
      </c>
      <c r="B57" s="36"/>
      <c r="C57" s="70"/>
      <c r="D57" s="71"/>
      <c r="E57" s="47">
        <f t="shared" si="4"/>
        <v>0</v>
      </c>
      <c r="F57" s="44">
        <f t="shared" si="5"/>
        <v>0</v>
      </c>
      <c r="G57" s="35">
        <f t="shared" si="6"/>
        <v>0</v>
      </c>
      <c r="H57" s="48"/>
      <c r="I57" s="37">
        <f>LOOKUP(H57,Poängberäkning!$B$6:$B$97,Poängberäkning!$C$6:$C$97)</f>
        <v>0</v>
      </c>
      <c r="J57" s="48"/>
      <c r="K57" s="37">
        <f>LOOKUP(J57,Poängberäkning!$B$6:$B$97,Poängberäkning!$C$6:$C$97)</f>
        <v>0</v>
      </c>
      <c r="L57" s="48"/>
      <c r="M57" s="37">
        <f>LOOKUP(L57,Poängberäkning!$B$6:$B$97,Poängberäkning!$C$6:$C$97)</f>
        <v>0</v>
      </c>
      <c r="N57" s="48"/>
      <c r="O57" s="37">
        <f>LOOKUP(N57,Poängberäkning!$B$6:$B$97,Poängberäkning!$C$6:$C$97)</f>
        <v>0</v>
      </c>
      <c r="P57" s="48"/>
      <c r="Q57" s="37">
        <f>LOOKUP(P57,Poängberäkning!$B$6:$B$97,Poängberäkning!$C$6:$C$97)</f>
        <v>0</v>
      </c>
      <c r="R57" s="48"/>
      <c r="S57" s="37">
        <f>LOOKUP(R57,Poängberäkning!$B$6:$B$97,Poängberäkning!$C$6:$C$97)</f>
        <v>0</v>
      </c>
      <c r="T57" s="59"/>
      <c r="U57" s="38">
        <f>LOOKUP(T57,Poängberäkning!$B$6:$B$97,Poängberäkning!$C$6:$C$97)</f>
        <v>0</v>
      </c>
      <c r="V57" s="49"/>
      <c r="W57" s="38">
        <f>LOOKUP(V57,Poängberäkning!$B$6:$B$97,Poängberäkning!$C$6:$C$97)</f>
        <v>0</v>
      </c>
      <c r="X57" s="49"/>
      <c r="Y57" s="38">
        <f>LOOKUP(X57,Poängberäkning!$B$6:$B$97,Poängberäkning!$C$6:$C$97)</f>
        <v>0</v>
      </c>
      <c r="Z57" s="49"/>
      <c r="AA57" s="38">
        <f>LOOKUP(Z57,Poängberäkning!$B$6:$B$97,Poängberäkning!$C$6:$C$97)</f>
        <v>0</v>
      </c>
      <c r="AB57" s="49"/>
      <c r="AC57" s="38">
        <f>LOOKUP(AB57,Poängberäkning!$B$6:$B$97,Poängberäkning!$C$6:$C$97)</f>
        <v>0</v>
      </c>
      <c r="AD57" s="49"/>
      <c r="AE57" s="38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132">
        <f>LOOKUP(AH57,Poängberäkning!$B$6:$B$97,Poängberäkning!$C$6:$C$97)</f>
        <v>0</v>
      </c>
      <c r="AJ57" s="93"/>
      <c r="AK57" s="61">
        <f>LOOKUP(AJ57,Poängberäkning!$B$6:$B$97,Poängberäkning!$C$6:$C$97)</f>
        <v>0</v>
      </c>
      <c r="AL57" s="93"/>
      <c r="AM57" s="61">
        <f>LOOKUP(AL57,Poängberäkning!$B$6:$B$97,Poängberäkning!$C$6:$C$97)</f>
        <v>0</v>
      </c>
      <c r="AN57" s="93"/>
      <c r="AO57" s="133">
        <f>LOOKUP(AN57,Poängberäkning!$B$6:$B$97,Poängberäkning!$C$6:$C$97)</f>
        <v>0</v>
      </c>
      <c r="AP57" s="93"/>
      <c r="AQ57" s="135">
        <f>LOOKUP(AP57,Poängberäkning!$B$6:$B$97,Poängberäkning!$C$6:$C$97)</f>
        <v>0</v>
      </c>
      <c r="AR57" s="93"/>
      <c r="AS57" s="133">
        <f>LOOKUP(AR57,Poängberäkning!$B$6:$B$97,Poängberäkning!$C$6:$C$97)</f>
        <v>0</v>
      </c>
      <c r="AT57" s="93"/>
      <c r="AU57" s="135">
        <f>LOOKUP(AT57,Poängberäkning!$B$6:$B$97,Poängberäkning!$C$6:$C$97)</f>
        <v>0</v>
      </c>
      <c r="AV57" s="64">
        <f>LARGE(($I57,$K57,$M57,$O57,$Q57,$S57,$U57,$W57,$Y57,$AA57,$AC57,$AE57,$AG57,$AI57,$AK57,$AM57,$AS57,$AU57,$AO57,$AQ57),1)</f>
        <v>0</v>
      </c>
      <c r="AW57" s="62">
        <f>LARGE(($I57,$K57,$M57,$O57,$Q57,$S57,$U57,$W57,$Y57,$AA57,$AC57,$AE57,$AG57,$AI57,$AK57,$AM57,$AS57,$AU57,$AO57,$AQ57),2)</f>
        <v>0</v>
      </c>
      <c r="AX57" s="62">
        <f>LARGE(($I57,$K57,$M57,$O57,$Q57,$S57,$U57,$W57,$Y57,$AA57,$AC57,$AE57,$AG57,$AI57,$AK57,$AM57,$AS57,$AU57,$AO57,$AQ57),3)</f>
        <v>0</v>
      </c>
      <c r="AY57" s="62">
        <f>LARGE(($I57,$K57,$M57,$O57,$Q57,$S57,$U57,$W57,$Y57,$AA57,$AC57,$AE57,$AG57,$AI57,$AK57,$AM57,$AS57,$AU57,$AO57,$AQ57),4)</f>
        <v>0</v>
      </c>
      <c r="AZ57" s="62">
        <f>LARGE(($I57,$K57,$M57,$O57,$Q57,$S57,$U57,$W57,$Y57,$AA57,$AC57,$AE57,$AG57,$AI57,$AK57,$AM57,$AS57,$AU57,$AO57,$AQ57),5)</f>
        <v>0</v>
      </c>
      <c r="BA57" s="62">
        <f>LARGE(($I57,$K57,$M57,$O57,$Q57,$S57,$U57,$W57,$Y57,$AA57,$AC57,$AE57,$AG57,$AI57,$AK57,$AM57,$AS57,$AU57,$AO57,$AQ57),6)</f>
        <v>0</v>
      </c>
      <c r="BB57" s="62">
        <f>LARGE(($I57,$K57,$M57,$O57,$Q57,$S57,$U57,$W57,$Y57,$AA57,$AC57,$AE57,$AG57,$AI57,$AK57,$AM57,$AS57,$AU57,$AO57,$AQ57),7)</f>
        <v>0</v>
      </c>
      <c r="BC57" s="62">
        <f>LARGE(($I57,$K57,$M57,$O57,$Q57,$S57,$U57,$W57,$Y57,$AA57,$AC57,$AE57,$AG57,$AI57,$AK57,$AM57,$AS57,$AU57,$AO57,$AQ57),8)</f>
        <v>0</v>
      </c>
      <c r="BD57" s="62">
        <f>LARGE(($I57,$K57,$M57,$O57,$Q57,$S57,$U57,$W57,$Y57,$AA57,$AC57,$AE57,$AG57,$AI57,$AK57,$AM57,$AS57,$AU57,$AO57,$AQ57),9)</f>
        <v>0</v>
      </c>
    </row>
    <row r="58" spans="1:56" ht="16.5" thickBot="1">
      <c r="A58" s="220">
        <f t="shared" si="3"/>
        <v>54</v>
      </c>
      <c r="B58" s="36"/>
      <c r="C58" s="70"/>
      <c r="D58" s="71"/>
      <c r="E58" s="47">
        <f t="shared" si="4"/>
        <v>0</v>
      </c>
      <c r="F58" s="44">
        <f t="shared" si="5"/>
        <v>0</v>
      </c>
      <c r="G58" s="35">
        <f t="shared" si="6"/>
        <v>0</v>
      </c>
      <c r="H58" s="48"/>
      <c r="I58" s="37">
        <f>LOOKUP(H58,Poängberäkning!$B$6:$B$97,Poängberäkning!$C$6:$C$97)</f>
        <v>0</v>
      </c>
      <c r="J58" s="48"/>
      <c r="K58" s="37">
        <f>LOOKUP(J58,Poängberäkning!$B$6:$B$97,Poängberäkning!$C$6:$C$97)</f>
        <v>0</v>
      </c>
      <c r="L58" s="48"/>
      <c r="M58" s="37">
        <f>LOOKUP(L58,Poängberäkning!$B$6:$B$97,Poängberäkning!$C$6:$C$97)</f>
        <v>0</v>
      </c>
      <c r="N58" s="48"/>
      <c r="O58" s="37">
        <f>LOOKUP(N58,Poängberäkning!$B$6:$B$97,Poängberäkning!$C$6:$C$97)</f>
        <v>0</v>
      </c>
      <c r="P58" s="48"/>
      <c r="Q58" s="37">
        <f>LOOKUP(P58,Poängberäkning!$B$6:$B$97,Poängberäkning!$C$6:$C$97)</f>
        <v>0</v>
      </c>
      <c r="R58" s="48"/>
      <c r="S58" s="37">
        <f>LOOKUP(R58,Poängberäkning!$B$6:$B$97,Poängberäkning!$C$6:$C$97)</f>
        <v>0</v>
      </c>
      <c r="T58" s="59"/>
      <c r="U58" s="38">
        <f>LOOKUP(T58,Poängberäkning!$B$6:$B$97,Poängberäkning!$C$6:$C$97)</f>
        <v>0</v>
      </c>
      <c r="V58" s="49"/>
      <c r="W58" s="38">
        <f>LOOKUP(V58,Poängberäkning!$B$6:$B$97,Poängberäkning!$C$6:$C$97)</f>
        <v>0</v>
      </c>
      <c r="X58" s="49"/>
      <c r="Y58" s="38">
        <f>LOOKUP(X58,Poängberäkning!$B$6:$B$97,Poängberäkning!$C$6:$C$97)</f>
        <v>0</v>
      </c>
      <c r="Z58" s="49"/>
      <c r="AA58" s="38">
        <f>LOOKUP(Z58,Poängberäkning!$B$6:$B$97,Poängberäkning!$C$6:$C$97)</f>
        <v>0</v>
      </c>
      <c r="AB58" s="49"/>
      <c r="AC58" s="38">
        <f>LOOKUP(AB58,Poängberäkning!$B$6:$B$97,Poängberäkning!$C$6:$C$97)</f>
        <v>0</v>
      </c>
      <c r="AD58" s="49"/>
      <c r="AE58" s="38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132">
        <f>LOOKUP(AH58,Poängberäkning!$B$6:$B$97,Poängberäkning!$C$6:$C$97)</f>
        <v>0</v>
      </c>
      <c r="AJ58" s="93"/>
      <c r="AK58" s="61">
        <f>LOOKUP(AJ58,Poängberäkning!$B$6:$B$97,Poängberäkning!$C$6:$C$97)</f>
        <v>0</v>
      </c>
      <c r="AL58" s="93"/>
      <c r="AM58" s="61">
        <f>LOOKUP(AL58,Poängberäkning!$B$6:$B$97,Poängberäkning!$C$6:$C$97)</f>
        <v>0</v>
      </c>
      <c r="AN58" s="93"/>
      <c r="AO58" s="133">
        <f>LOOKUP(AN58,Poängberäkning!$B$6:$B$97,Poängberäkning!$C$6:$C$97)</f>
        <v>0</v>
      </c>
      <c r="AP58" s="93"/>
      <c r="AQ58" s="135">
        <f>LOOKUP(AP58,Poängberäkning!$B$6:$B$97,Poängberäkning!$C$6:$C$97)</f>
        <v>0</v>
      </c>
      <c r="AR58" s="93"/>
      <c r="AS58" s="133">
        <f>LOOKUP(AR58,Poängberäkning!$B$6:$B$97,Poängberäkning!$C$6:$C$97)</f>
        <v>0</v>
      </c>
      <c r="AT58" s="93"/>
      <c r="AU58" s="135">
        <f>LOOKUP(AT58,Poängberäkning!$B$6:$B$97,Poängberäkning!$C$6:$C$97)</f>
        <v>0</v>
      </c>
      <c r="AV58" s="64">
        <f>LARGE(($I58,$K58,$M58,$O58,$Q58,$S58,$U58,$W58,$Y58,$AA58,$AC58,$AE58,$AG58,$AI58,$AK58,$AM58,$AS58,$AU58,$AO58,$AQ58),1)</f>
        <v>0</v>
      </c>
      <c r="AW58" s="62">
        <f>LARGE(($I58,$K58,$M58,$O58,$Q58,$S58,$U58,$W58,$Y58,$AA58,$AC58,$AE58,$AG58,$AI58,$AK58,$AM58,$AS58,$AU58,$AO58,$AQ58),2)</f>
        <v>0</v>
      </c>
      <c r="AX58" s="62">
        <f>LARGE(($I58,$K58,$M58,$O58,$Q58,$S58,$U58,$W58,$Y58,$AA58,$AC58,$AE58,$AG58,$AI58,$AK58,$AM58,$AS58,$AU58,$AO58,$AQ58),3)</f>
        <v>0</v>
      </c>
      <c r="AY58" s="62">
        <f>LARGE(($I58,$K58,$M58,$O58,$Q58,$S58,$U58,$W58,$Y58,$AA58,$AC58,$AE58,$AG58,$AI58,$AK58,$AM58,$AS58,$AU58,$AO58,$AQ58),4)</f>
        <v>0</v>
      </c>
      <c r="AZ58" s="62">
        <f>LARGE(($I58,$K58,$M58,$O58,$Q58,$S58,$U58,$W58,$Y58,$AA58,$AC58,$AE58,$AG58,$AI58,$AK58,$AM58,$AS58,$AU58,$AO58,$AQ58),5)</f>
        <v>0</v>
      </c>
      <c r="BA58" s="62">
        <f>LARGE(($I58,$K58,$M58,$O58,$Q58,$S58,$U58,$W58,$Y58,$AA58,$AC58,$AE58,$AG58,$AI58,$AK58,$AM58,$AS58,$AU58,$AO58,$AQ58),6)</f>
        <v>0</v>
      </c>
      <c r="BB58" s="62">
        <f>LARGE(($I58,$K58,$M58,$O58,$Q58,$S58,$U58,$W58,$Y58,$AA58,$AC58,$AE58,$AG58,$AI58,$AK58,$AM58,$AS58,$AU58,$AO58,$AQ58),7)</f>
        <v>0</v>
      </c>
      <c r="BC58" s="62">
        <f>LARGE(($I58,$K58,$M58,$O58,$Q58,$S58,$U58,$W58,$Y58,$AA58,$AC58,$AE58,$AG58,$AI58,$AK58,$AM58,$AS58,$AU58,$AO58,$AQ58),8)</f>
        <v>0</v>
      </c>
      <c r="BD58" s="62">
        <f>LARGE(($I58,$K58,$M58,$O58,$Q58,$S58,$U58,$W58,$Y58,$AA58,$AC58,$AE58,$AG58,$AI58,$AK58,$AM58,$AS58,$AU58,$AO58,$AQ58),9)</f>
        <v>0</v>
      </c>
    </row>
    <row r="59" spans="1:56" ht="16.5" thickBot="1">
      <c r="A59" s="220">
        <f t="shared" si="3"/>
        <v>55</v>
      </c>
      <c r="B59" s="36"/>
      <c r="C59" s="70"/>
      <c r="D59" s="71"/>
      <c r="E59" s="47">
        <f t="shared" si="4"/>
        <v>0</v>
      </c>
      <c r="F59" s="44">
        <f t="shared" si="5"/>
        <v>0</v>
      </c>
      <c r="G59" s="35">
        <f t="shared" si="6"/>
        <v>0</v>
      </c>
      <c r="H59" s="48"/>
      <c r="I59" s="37">
        <f>LOOKUP(H59,Poängberäkning!$B$6:$B$97,Poängberäkning!$C$6:$C$97)</f>
        <v>0</v>
      </c>
      <c r="J59" s="48"/>
      <c r="K59" s="37">
        <f>LOOKUP(J59,Poängberäkning!$B$6:$B$97,Poängberäkning!$C$6:$C$97)</f>
        <v>0</v>
      </c>
      <c r="L59" s="48"/>
      <c r="M59" s="37">
        <f>LOOKUP(L59,Poängberäkning!$B$6:$B$97,Poängberäkning!$C$6:$C$97)</f>
        <v>0</v>
      </c>
      <c r="N59" s="48"/>
      <c r="O59" s="37">
        <f>LOOKUP(N59,Poängberäkning!$B$6:$B$97,Poängberäkning!$C$6:$C$97)</f>
        <v>0</v>
      </c>
      <c r="P59" s="48"/>
      <c r="Q59" s="37">
        <f>LOOKUP(P59,Poängberäkning!$B$6:$B$97,Poängberäkning!$C$6:$C$97)</f>
        <v>0</v>
      </c>
      <c r="R59" s="48"/>
      <c r="S59" s="37">
        <f>LOOKUP(R59,Poängberäkning!$B$6:$B$97,Poängberäkning!$C$6:$C$97)</f>
        <v>0</v>
      </c>
      <c r="T59" s="59"/>
      <c r="U59" s="38">
        <f>LOOKUP(T59,Poängberäkning!$B$6:$B$97,Poängberäkning!$C$6:$C$97)</f>
        <v>0</v>
      </c>
      <c r="V59" s="49"/>
      <c r="W59" s="38">
        <f>LOOKUP(V59,Poängberäkning!$B$6:$B$97,Poängberäkning!$C$6:$C$97)</f>
        <v>0</v>
      </c>
      <c r="X59" s="49"/>
      <c r="Y59" s="38">
        <f>LOOKUP(X59,Poängberäkning!$B$6:$B$97,Poängberäkning!$C$6:$C$97)</f>
        <v>0</v>
      </c>
      <c r="Z59" s="49"/>
      <c r="AA59" s="38">
        <f>LOOKUP(Z59,Poängberäkning!$B$6:$B$97,Poängberäkning!$C$6:$C$97)</f>
        <v>0</v>
      </c>
      <c r="AB59" s="49"/>
      <c r="AC59" s="38">
        <f>LOOKUP(AB59,Poängberäkning!$B$6:$B$97,Poängberäkning!$C$6:$C$97)</f>
        <v>0</v>
      </c>
      <c r="AD59" s="49"/>
      <c r="AE59" s="38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132">
        <f>LOOKUP(AH59,Poängberäkning!$B$6:$B$97,Poängberäkning!$C$6:$C$97)</f>
        <v>0</v>
      </c>
      <c r="AJ59" s="93"/>
      <c r="AK59" s="61">
        <f>LOOKUP(AJ59,Poängberäkning!$B$6:$B$97,Poängberäkning!$C$6:$C$97)</f>
        <v>0</v>
      </c>
      <c r="AL59" s="93"/>
      <c r="AM59" s="61">
        <f>LOOKUP(AL59,Poängberäkning!$B$6:$B$97,Poängberäkning!$C$6:$C$97)</f>
        <v>0</v>
      </c>
      <c r="AN59" s="93"/>
      <c r="AO59" s="133">
        <f>LOOKUP(AN59,Poängberäkning!$B$6:$B$97,Poängberäkning!$C$6:$C$97)</f>
        <v>0</v>
      </c>
      <c r="AP59" s="93"/>
      <c r="AQ59" s="135">
        <f>LOOKUP(AP59,Poängberäkning!$B$6:$B$97,Poängberäkning!$C$6:$C$97)</f>
        <v>0</v>
      </c>
      <c r="AR59" s="93"/>
      <c r="AS59" s="133">
        <f>LOOKUP(AR59,Poängberäkning!$B$6:$B$97,Poängberäkning!$C$6:$C$97)</f>
        <v>0</v>
      </c>
      <c r="AT59" s="93"/>
      <c r="AU59" s="135">
        <f>LOOKUP(AT59,Poängberäkning!$B$6:$B$97,Poängberäkning!$C$6:$C$97)</f>
        <v>0</v>
      </c>
      <c r="AV59" s="64">
        <f>LARGE(($I59,$K59,$M59,$O59,$Q59,$S59,$U59,$W59,$Y59,$AA59,$AC59,$AE59,$AG59,$AI59,$AK59,$AM59,$AS59,$AU59,$AO59,$AQ59),1)</f>
        <v>0</v>
      </c>
      <c r="AW59" s="62">
        <f>LARGE(($I59,$K59,$M59,$O59,$Q59,$S59,$U59,$W59,$Y59,$AA59,$AC59,$AE59,$AG59,$AI59,$AK59,$AM59,$AS59,$AU59,$AO59,$AQ59),2)</f>
        <v>0</v>
      </c>
      <c r="AX59" s="62">
        <f>LARGE(($I59,$K59,$M59,$O59,$Q59,$S59,$U59,$W59,$Y59,$AA59,$AC59,$AE59,$AG59,$AI59,$AK59,$AM59,$AS59,$AU59,$AO59,$AQ59),3)</f>
        <v>0</v>
      </c>
      <c r="AY59" s="62">
        <f>LARGE(($I59,$K59,$M59,$O59,$Q59,$S59,$U59,$W59,$Y59,$AA59,$AC59,$AE59,$AG59,$AI59,$AK59,$AM59,$AS59,$AU59,$AO59,$AQ59),4)</f>
        <v>0</v>
      </c>
      <c r="AZ59" s="62">
        <f>LARGE(($I59,$K59,$M59,$O59,$Q59,$S59,$U59,$W59,$Y59,$AA59,$AC59,$AE59,$AG59,$AI59,$AK59,$AM59,$AS59,$AU59,$AO59,$AQ59),5)</f>
        <v>0</v>
      </c>
      <c r="BA59" s="62">
        <f>LARGE(($I59,$K59,$M59,$O59,$Q59,$S59,$U59,$W59,$Y59,$AA59,$AC59,$AE59,$AG59,$AI59,$AK59,$AM59,$AS59,$AU59,$AO59,$AQ59),6)</f>
        <v>0</v>
      </c>
      <c r="BB59" s="62">
        <f>LARGE(($I59,$K59,$M59,$O59,$Q59,$S59,$U59,$W59,$Y59,$AA59,$AC59,$AE59,$AG59,$AI59,$AK59,$AM59,$AS59,$AU59,$AO59,$AQ59),7)</f>
        <v>0</v>
      </c>
      <c r="BC59" s="62">
        <f>LARGE(($I59,$K59,$M59,$O59,$Q59,$S59,$U59,$W59,$Y59,$AA59,$AC59,$AE59,$AG59,$AI59,$AK59,$AM59,$AS59,$AU59,$AO59,$AQ59),8)</f>
        <v>0</v>
      </c>
      <c r="BD59" s="62">
        <f>LARGE(($I59,$K59,$M59,$O59,$Q59,$S59,$U59,$W59,$Y59,$AA59,$AC59,$AE59,$AG59,$AI59,$AK59,$AM59,$AS59,$AU59,$AO59,$AQ59),9)</f>
        <v>0</v>
      </c>
    </row>
    <row r="60" spans="1:56" ht="16.5" thickBot="1">
      <c r="A60" s="220">
        <f t="shared" si="3"/>
        <v>56</v>
      </c>
      <c r="B60" s="36"/>
      <c r="C60" s="70"/>
      <c r="D60" s="71"/>
      <c r="E60" s="47">
        <f t="shared" si="4"/>
        <v>0</v>
      </c>
      <c r="F60" s="44">
        <f t="shared" si="5"/>
        <v>0</v>
      </c>
      <c r="G60" s="35">
        <f t="shared" si="6"/>
        <v>0</v>
      </c>
      <c r="H60" s="48"/>
      <c r="I60" s="37">
        <f>LOOKUP(H60,Poängberäkning!$B$6:$B$97,Poängberäkning!$C$6:$C$97)</f>
        <v>0</v>
      </c>
      <c r="J60" s="48"/>
      <c r="K60" s="37">
        <f>LOOKUP(J60,Poängberäkning!$B$6:$B$97,Poängberäkning!$C$6:$C$97)</f>
        <v>0</v>
      </c>
      <c r="L60" s="48"/>
      <c r="M60" s="37">
        <f>LOOKUP(L60,Poängberäkning!$B$6:$B$97,Poängberäkning!$C$6:$C$97)</f>
        <v>0</v>
      </c>
      <c r="N60" s="48"/>
      <c r="O60" s="37">
        <f>LOOKUP(N60,Poängberäkning!$B$6:$B$97,Poängberäkning!$C$6:$C$97)</f>
        <v>0</v>
      </c>
      <c r="P60" s="48"/>
      <c r="Q60" s="37">
        <f>LOOKUP(P60,Poängberäkning!$B$6:$B$97,Poängberäkning!$C$6:$C$97)</f>
        <v>0</v>
      </c>
      <c r="R60" s="48"/>
      <c r="S60" s="37">
        <f>LOOKUP(R60,Poängberäkning!$B$6:$B$97,Poängberäkning!$C$6:$C$97)</f>
        <v>0</v>
      </c>
      <c r="T60" s="59"/>
      <c r="U60" s="38">
        <f>LOOKUP(T60,Poängberäkning!$B$6:$B$97,Poängberäkning!$C$6:$C$97)</f>
        <v>0</v>
      </c>
      <c r="V60" s="49"/>
      <c r="W60" s="38">
        <f>LOOKUP(V60,Poängberäkning!$B$6:$B$97,Poängberäkning!$C$6:$C$97)</f>
        <v>0</v>
      </c>
      <c r="X60" s="49"/>
      <c r="Y60" s="38">
        <f>LOOKUP(X60,Poängberäkning!$B$6:$B$97,Poängberäkning!$C$6:$C$97)</f>
        <v>0</v>
      </c>
      <c r="Z60" s="49"/>
      <c r="AA60" s="38">
        <f>LOOKUP(Z60,Poängberäkning!$B$6:$B$97,Poängberäkning!$C$6:$C$97)</f>
        <v>0</v>
      </c>
      <c r="AB60" s="49"/>
      <c r="AC60" s="38">
        <f>LOOKUP(AB60,Poängberäkning!$B$6:$B$97,Poängberäkning!$C$6:$C$97)</f>
        <v>0</v>
      </c>
      <c r="AD60" s="49"/>
      <c r="AE60" s="38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132">
        <f>LOOKUP(AH60,Poängberäkning!$B$6:$B$97,Poängberäkning!$C$6:$C$97)</f>
        <v>0</v>
      </c>
      <c r="AJ60" s="93"/>
      <c r="AK60" s="61">
        <f>LOOKUP(AJ60,Poängberäkning!$B$6:$B$97,Poängberäkning!$C$6:$C$97)</f>
        <v>0</v>
      </c>
      <c r="AL60" s="93"/>
      <c r="AM60" s="61">
        <f>LOOKUP(AL60,Poängberäkning!$B$6:$B$97,Poängberäkning!$C$6:$C$97)</f>
        <v>0</v>
      </c>
      <c r="AN60" s="93"/>
      <c r="AO60" s="133">
        <f>LOOKUP(AN60,Poängberäkning!$B$6:$B$97,Poängberäkning!$C$6:$C$97)</f>
        <v>0</v>
      </c>
      <c r="AP60" s="93"/>
      <c r="AQ60" s="135">
        <f>LOOKUP(AP60,Poängberäkning!$B$6:$B$97,Poängberäkning!$C$6:$C$97)</f>
        <v>0</v>
      </c>
      <c r="AR60" s="93"/>
      <c r="AS60" s="133">
        <f>LOOKUP(AR60,Poängberäkning!$B$6:$B$97,Poängberäkning!$C$6:$C$97)</f>
        <v>0</v>
      </c>
      <c r="AT60" s="93"/>
      <c r="AU60" s="135">
        <f>LOOKUP(AT60,Poängberäkning!$B$6:$B$97,Poängberäkning!$C$6:$C$97)</f>
        <v>0</v>
      </c>
      <c r="AV60" s="64">
        <f>LARGE(($I60,$K60,$M60,$O60,$Q60,$S60,$U60,$W60,$Y60,$AA60,$AC60,$AE60,$AG60,$AI60,$AK60,$AM60,$AS60,$AU60,$AO60,$AQ60),1)</f>
        <v>0</v>
      </c>
      <c r="AW60" s="62">
        <f>LARGE(($I60,$K60,$M60,$O60,$Q60,$S60,$U60,$W60,$Y60,$AA60,$AC60,$AE60,$AG60,$AI60,$AK60,$AM60,$AS60,$AU60,$AO60,$AQ60),2)</f>
        <v>0</v>
      </c>
      <c r="AX60" s="62">
        <f>LARGE(($I60,$K60,$M60,$O60,$Q60,$S60,$U60,$W60,$Y60,$AA60,$AC60,$AE60,$AG60,$AI60,$AK60,$AM60,$AS60,$AU60,$AO60,$AQ60),3)</f>
        <v>0</v>
      </c>
      <c r="AY60" s="62">
        <f>LARGE(($I60,$K60,$M60,$O60,$Q60,$S60,$U60,$W60,$Y60,$AA60,$AC60,$AE60,$AG60,$AI60,$AK60,$AM60,$AS60,$AU60,$AO60,$AQ60),4)</f>
        <v>0</v>
      </c>
      <c r="AZ60" s="62">
        <f>LARGE(($I60,$K60,$M60,$O60,$Q60,$S60,$U60,$W60,$Y60,$AA60,$AC60,$AE60,$AG60,$AI60,$AK60,$AM60,$AS60,$AU60,$AO60,$AQ60),5)</f>
        <v>0</v>
      </c>
      <c r="BA60" s="62">
        <f>LARGE(($I60,$K60,$M60,$O60,$Q60,$S60,$U60,$W60,$Y60,$AA60,$AC60,$AE60,$AG60,$AI60,$AK60,$AM60,$AS60,$AU60,$AO60,$AQ60),6)</f>
        <v>0</v>
      </c>
      <c r="BB60" s="62">
        <f>LARGE(($I60,$K60,$M60,$O60,$Q60,$S60,$U60,$W60,$Y60,$AA60,$AC60,$AE60,$AG60,$AI60,$AK60,$AM60,$AS60,$AU60,$AO60,$AQ60),7)</f>
        <v>0</v>
      </c>
      <c r="BC60" s="62">
        <f>LARGE(($I60,$K60,$M60,$O60,$Q60,$S60,$U60,$W60,$Y60,$AA60,$AC60,$AE60,$AG60,$AI60,$AK60,$AM60,$AS60,$AU60,$AO60,$AQ60),8)</f>
        <v>0</v>
      </c>
      <c r="BD60" s="62">
        <f>LARGE(($I60,$K60,$M60,$O60,$Q60,$S60,$U60,$W60,$Y60,$AA60,$AC60,$AE60,$AG60,$AI60,$AK60,$AM60,$AS60,$AU60,$AO60,$AQ60),9)</f>
        <v>0</v>
      </c>
    </row>
    <row r="61" spans="1:56" ht="16.5" thickBot="1">
      <c r="A61" s="220">
        <f t="shared" si="3"/>
        <v>57</v>
      </c>
      <c r="B61" s="36"/>
      <c r="C61" s="68"/>
      <c r="D61" s="69"/>
      <c r="E61" s="47">
        <f t="shared" si="4"/>
        <v>0</v>
      </c>
      <c r="F61" s="44">
        <f t="shared" si="5"/>
        <v>0</v>
      </c>
      <c r="G61" s="35">
        <f t="shared" si="6"/>
        <v>0</v>
      </c>
      <c r="H61" s="48"/>
      <c r="I61" s="37">
        <f>LOOKUP(H61,Poängberäkning!$B$6:$B$97,Poängberäkning!$C$6:$C$97)</f>
        <v>0</v>
      </c>
      <c r="J61" s="48"/>
      <c r="K61" s="37">
        <f>LOOKUP(J61,Poängberäkning!$B$6:$B$97,Poängberäkning!$C$6:$C$97)</f>
        <v>0</v>
      </c>
      <c r="L61" s="48"/>
      <c r="M61" s="37">
        <f>LOOKUP(L61,Poängberäkning!$B$6:$B$97,Poängberäkning!$C$6:$C$97)</f>
        <v>0</v>
      </c>
      <c r="N61" s="48"/>
      <c r="O61" s="37">
        <f>LOOKUP(N61,Poängberäkning!$B$6:$B$97,Poängberäkning!$C$6:$C$97)</f>
        <v>0</v>
      </c>
      <c r="P61" s="48"/>
      <c r="Q61" s="37">
        <f>LOOKUP(P61,Poängberäkning!$B$6:$B$97,Poängberäkning!$C$6:$C$97)</f>
        <v>0</v>
      </c>
      <c r="R61" s="48"/>
      <c r="S61" s="37">
        <f>LOOKUP(R61,Poängberäkning!$B$6:$B$97,Poängberäkning!$C$6:$C$97)</f>
        <v>0</v>
      </c>
      <c r="T61" s="59"/>
      <c r="U61" s="38">
        <f>LOOKUP(T61,Poängberäkning!$B$6:$B$97,Poängberäkning!$C$6:$C$97)</f>
        <v>0</v>
      </c>
      <c r="V61" s="49"/>
      <c r="W61" s="38">
        <f>LOOKUP(V61,Poängberäkning!$B$6:$B$97,Poängberäkning!$C$6:$C$97)</f>
        <v>0</v>
      </c>
      <c r="X61" s="49"/>
      <c r="Y61" s="38">
        <f>LOOKUP(X61,Poängberäkning!$B$6:$B$97,Poängberäkning!$C$6:$C$97)</f>
        <v>0</v>
      </c>
      <c r="Z61" s="49"/>
      <c r="AA61" s="38">
        <f>LOOKUP(Z61,Poängberäkning!$B$6:$B$97,Poängberäkning!$C$6:$C$97)</f>
        <v>0</v>
      </c>
      <c r="AB61" s="49"/>
      <c r="AC61" s="38">
        <f>LOOKUP(AB61,Poängberäkning!$B$6:$B$97,Poängberäkning!$C$6:$C$97)</f>
        <v>0</v>
      </c>
      <c r="AD61" s="49"/>
      <c r="AE61" s="38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1"/>
      <c r="AI61" s="132">
        <f>LOOKUP(AH61,Poängberäkning!$B$6:$B$97,Poängberäkning!$C$6:$C$97)</f>
        <v>0</v>
      </c>
      <c r="AJ61" s="93"/>
      <c r="AK61" s="61">
        <f>LOOKUP(AJ61,Poängberäkning!$B$6:$B$97,Poängberäkning!$C$6:$C$97)</f>
        <v>0</v>
      </c>
      <c r="AL61" s="93"/>
      <c r="AM61" s="61">
        <f>LOOKUP(AL61,Poängberäkning!$B$6:$B$97,Poängberäkning!$C$6:$C$97)</f>
        <v>0</v>
      </c>
      <c r="AN61" s="93"/>
      <c r="AO61" s="133">
        <f>LOOKUP(AN61,Poängberäkning!$B$6:$B$97,Poängberäkning!$C$6:$C$97)</f>
        <v>0</v>
      </c>
      <c r="AP61" s="93"/>
      <c r="AQ61" s="135">
        <f>LOOKUP(AP61,Poängberäkning!$B$6:$B$97,Poängberäkning!$C$6:$C$97)</f>
        <v>0</v>
      </c>
      <c r="AR61" s="93"/>
      <c r="AS61" s="133">
        <f>LOOKUP(AR61,Poängberäkning!$B$6:$B$97,Poängberäkning!$C$6:$C$97)</f>
        <v>0</v>
      </c>
      <c r="AT61" s="93"/>
      <c r="AU61" s="135">
        <f>LOOKUP(AT61,Poängberäkning!$B$6:$B$97,Poängberäkning!$C$6:$C$97)</f>
        <v>0</v>
      </c>
      <c r="AV61" s="64">
        <f>LARGE(($I61,$K61,$M61,$O61,$Q61,$S61,$U61,$W61,$Y61,$AA61,$AC61,$AE61,$AG61,$AI61,$AK61,$AM61,$AS61,$AU61,$AO61,$AQ61),1)</f>
        <v>0</v>
      </c>
      <c r="AW61" s="62">
        <f>LARGE(($I61,$K61,$M61,$O61,$Q61,$S61,$U61,$W61,$Y61,$AA61,$AC61,$AE61,$AG61,$AI61,$AK61,$AM61,$AS61,$AU61,$AO61,$AQ61),2)</f>
        <v>0</v>
      </c>
      <c r="AX61" s="62">
        <f>LARGE(($I61,$K61,$M61,$O61,$Q61,$S61,$U61,$W61,$Y61,$AA61,$AC61,$AE61,$AG61,$AI61,$AK61,$AM61,$AS61,$AU61,$AO61,$AQ61),3)</f>
        <v>0</v>
      </c>
      <c r="AY61" s="62">
        <f>LARGE(($I61,$K61,$M61,$O61,$Q61,$S61,$U61,$W61,$Y61,$AA61,$AC61,$AE61,$AG61,$AI61,$AK61,$AM61,$AS61,$AU61,$AO61,$AQ61),4)</f>
        <v>0</v>
      </c>
      <c r="AZ61" s="62">
        <f>LARGE(($I61,$K61,$M61,$O61,$Q61,$S61,$U61,$W61,$Y61,$AA61,$AC61,$AE61,$AG61,$AI61,$AK61,$AM61,$AS61,$AU61,$AO61,$AQ61),5)</f>
        <v>0</v>
      </c>
      <c r="BA61" s="62">
        <f>LARGE(($I61,$K61,$M61,$O61,$Q61,$S61,$U61,$W61,$Y61,$AA61,$AC61,$AE61,$AG61,$AI61,$AK61,$AM61,$AS61,$AU61,$AO61,$AQ61),6)</f>
        <v>0</v>
      </c>
      <c r="BB61" s="62">
        <f>LARGE(($I61,$K61,$M61,$O61,$Q61,$S61,$U61,$W61,$Y61,$AA61,$AC61,$AE61,$AG61,$AI61,$AK61,$AM61,$AS61,$AU61,$AO61,$AQ61),7)</f>
        <v>0</v>
      </c>
      <c r="BC61" s="62">
        <f>LARGE(($I61,$K61,$M61,$O61,$Q61,$S61,$U61,$W61,$Y61,$AA61,$AC61,$AE61,$AG61,$AI61,$AK61,$AM61,$AS61,$AU61,$AO61,$AQ61),8)</f>
        <v>0</v>
      </c>
      <c r="BD61" s="62">
        <f>LARGE(($I61,$K61,$M61,$O61,$Q61,$S61,$U61,$W61,$Y61,$AA61,$AC61,$AE61,$AG61,$AI61,$AK61,$AM61,$AS61,$AU61,$AO61,$AQ61),9)</f>
        <v>0</v>
      </c>
    </row>
    <row r="62" spans="1:56" ht="16.5" thickBot="1">
      <c r="A62" s="220">
        <f t="shared" si="3"/>
        <v>58</v>
      </c>
      <c r="B62" s="36"/>
      <c r="C62" s="68"/>
      <c r="D62" s="69"/>
      <c r="E62" s="47">
        <f t="shared" si="4"/>
        <v>0</v>
      </c>
      <c r="F62" s="44">
        <f t="shared" si="5"/>
        <v>0</v>
      </c>
      <c r="G62" s="35">
        <f t="shared" si="6"/>
        <v>0</v>
      </c>
      <c r="H62" s="48"/>
      <c r="I62" s="37">
        <f>LOOKUP(H62,Poängberäkning!$B$6:$B$97,Poängberäkning!$C$6:$C$97)</f>
        <v>0</v>
      </c>
      <c r="J62" s="48"/>
      <c r="K62" s="37">
        <f>LOOKUP(J62,Poängberäkning!$B$6:$B$97,Poängberäkning!$C$6:$C$97)</f>
        <v>0</v>
      </c>
      <c r="L62" s="48"/>
      <c r="M62" s="37">
        <f>LOOKUP(L62,Poängberäkning!$B$6:$B$97,Poängberäkning!$C$6:$C$97)</f>
        <v>0</v>
      </c>
      <c r="N62" s="48"/>
      <c r="O62" s="37">
        <f>LOOKUP(N62,Poängberäkning!$B$6:$B$97,Poängberäkning!$C$6:$C$97)</f>
        <v>0</v>
      </c>
      <c r="P62" s="48"/>
      <c r="Q62" s="37">
        <f>LOOKUP(P62,Poängberäkning!$B$6:$B$97,Poängberäkning!$C$6:$C$97)</f>
        <v>0</v>
      </c>
      <c r="R62" s="48"/>
      <c r="S62" s="37">
        <f>LOOKUP(R62,Poängberäkning!$B$6:$B$97,Poängberäkning!$C$6:$C$97)</f>
        <v>0</v>
      </c>
      <c r="T62" s="59"/>
      <c r="U62" s="38">
        <f>LOOKUP(T62,Poängberäkning!$B$6:$B$97,Poängberäkning!$C$6:$C$97)</f>
        <v>0</v>
      </c>
      <c r="V62" s="49"/>
      <c r="W62" s="38">
        <f>LOOKUP(V62,Poängberäkning!$B$6:$B$97,Poängberäkning!$C$6:$C$97)</f>
        <v>0</v>
      </c>
      <c r="X62" s="49"/>
      <c r="Y62" s="38">
        <f>LOOKUP(X62,Poängberäkning!$B$6:$B$97,Poängberäkning!$C$6:$C$97)</f>
        <v>0</v>
      </c>
      <c r="Z62" s="49"/>
      <c r="AA62" s="38">
        <f>LOOKUP(Z62,Poängberäkning!$B$6:$B$97,Poängberäkning!$C$6:$C$97)</f>
        <v>0</v>
      </c>
      <c r="AB62" s="49"/>
      <c r="AC62" s="38">
        <f>LOOKUP(AB62,Poängberäkning!$B$6:$B$97,Poängberäkning!$C$6:$C$97)</f>
        <v>0</v>
      </c>
      <c r="AD62" s="49"/>
      <c r="AE62" s="38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1"/>
      <c r="AI62" s="132">
        <f>LOOKUP(AH62,Poängberäkning!$B$6:$B$97,Poängberäkning!$C$6:$C$97)</f>
        <v>0</v>
      </c>
      <c r="AJ62" s="93"/>
      <c r="AK62" s="61">
        <f>LOOKUP(AJ62,Poängberäkning!$B$6:$B$97,Poängberäkning!$C$6:$C$97)</f>
        <v>0</v>
      </c>
      <c r="AL62" s="93"/>
      <c r="AM62" s="61">
        <f>LOOKUP(AL62,Poängberäkning!$B$6:$B$97,Poängberäkning!$C$6:$C$97)</f>
        <v>0</v>
      </c>
      <c r="AN62" s="93"/>
      <c r="AO62" s="133">
        <f>LOOKUP(AN62,Poängberäkning!$B$6:$B$97,Poängberäkning!$C$6:$C$97)</f>
        <v>0</v>
      </c>
      <c r="AP62" s="93"/>
      <c r="AQ62" s="135">
        <f>LOOKUP(AP62,Poängberäkning!$B$6:$B$97,Poängberäkning!$C$6:$C$97)</f>
        <v>0</v>
      </c>
      <c r="AR62" s="93"/>
      <c r="AS62" s="133">
        <f>LOOKUP(AR62,Poängberäkning!$B$6:$B$97,Poängberäkning!$C$6:$C$97)</f>
        <v>0</v>
      </c>
      <c r="AT62" s="93"/>
      <c r="AU62" s="135">
        <f>LOOKUP(AT62,Poängberäkning!$B$6:$B$97,Poängberäkning!$C$6:$C$97)</f>
        <v>0</v>
      </c>
      <c r="AV62" s="64">
        <f>LARGE(($I62,$K62,$M62,$O62,$Q62,$S62,$U62,$W62,$Y62,$AA62,$AC62,$AE62,$AG62,$AI62,$AK62,$AM62,$AS62,$AU62,$AO62,$AQ62),1)</f>
        <v>0</v>
      </c>
      <c r="AW62" s="62">
        <f>LARGE(($I62,$K62,$M62,$O62,$Q62,$S62,$U62,$W62,$Y62,$AA62,$AC62,$AE62,$AG62,$AI62,$AK62,$AM62,$AS62,$AU62,$AO62,$AQ62),2)</f>
        <v>0</v>
      </c>
      <c r="AX62" s="62">
        <f>LARGE(($I62,$K62,$M62,$O62,$Q62,$S62,$U62,$W62,$Y62,$AA62,$AC62,$AE62,$AG62,$AI62,$AK62,$AM62,$AS62,$AU62,$AO62,$AQ62),3)</f>
        <v>0</v>
      </c>
      <c r="AY62" s="62">
        <f>LARGE(($I62,$K62,$M62,$O62,$Q62,$S62,$U62,$W62,$Y62,$AA62,$AC62,$AE62,$AG62,$AI62,$AK62,$AM62,$AS62,$AU62,$AO62,$AQ62),4)</f>
        <v>0</v>
      </c>
      <c r="AZ62" s="62">
        <f>LARGE(($I62,$K62,$M62,$O62,$Q62,$S62,$U62,$W62,$Y62,$AA62,$AC62,$AE62,$AG62,$AI62,$AK62,$AM62,$AS62,$AU62,$AO62,$AQ62),5)</f>
        <v>0</v>
      </c>
      <c r="BA62" s="62">
        <f>LARGE(($I62,$K62,$M62,$O62,$Q62,$S62,$U62,$W62,$Y62,$AA62,$AC62,$AE62,$AG62,$AI62,$AK62,$AM62,$AS62,$AU62,$AO62,$AQ62),6)</f>
        <v>0</v>
      </c>
      <c r="BB62" s="62">
        <f>LARGE(($I62,$K62,$M62,$O62,$Q62,$S62,$U62,$W62,$Y62,$AA62,$AC62,$AE62,$AG62,$AI62,$AK62,$AM62,$AS62,$AU62,$AO62,$AQ62),7)</f>
        <v>0</v>
      </c>
      <c r="BC62" s="62">
        <f>LARGE(($I62,$K62,$M62,$O62,$Q62,$S62,$U62,$W62,$Y62,$AA62,$AC62,$AE62,$AG62,$AI62,$AK62,$AM62,$AS62,$AU62,$AO62,$AQ62),8)</f>
        <v>0</v>
      </c>
      <c r="BD62" s="62">
        <f>LARGE(($I62,$K62,$M62,$O62,$Q62,$S62,$U62,$W62,$Y62,$AA62,$AC62,$AE62,$AG62,$AI62,$AK62,$AM62,$AS62,$AU62,$AO62,$AQ62),9)</f>
        <v>0</v>
      </c>
    </row>
    <row r="63" spans="1:56" ht="16.5" thickBot="1">
      <c r="A63" s="220">
        <f t="shared" si="3"/>
        <v>59</v>
      </c>
      <c r="B63" s="36"/>
      <c r="C63" s="70"/>
      <c r="D63" s="71"/>
      <c r="E63" s="47">
        <f t="shared" si="4"/>
        <v>0</v>
      </c>
      <c r="F63" s="44">
        <f t="shared" si="5"/>
        <v>0</v>
      </c>
      <c r="G63" s="35">
        <f t="shared" si="6"/>
        <v>0</v>
      </c>
      <c r="H63" s="48"/>
      <c r="I63" s="37">
        <f>LOOKUP(H63,Poängberäkning!$B$6:$B$97,Poängberäkning!$C$6:$C$97)</f>
        <v>0</v>
      </c>
      <c r="J63" s="48"/>
      <c r="K63" s="37">
        <f>LOOKUP(J63,Poängberäkning!$B$6:$B$97,Poängberäkning!$C$6:$C$97)</f>
        <v>0</v>
      </c>
      <c r="L63" s="48"/>
      <c r="M63" s="37">
        <f>LOOKUP(L63,Poängberäkning!$B$6:$B$97,Poängberäkning!$C$6:$C$97)</f>
        <v>0</v>
      </c>
      <c r="N63" s="48"/>
      <c r="O63" s="37">
        <f>LOOKUP(N63,Poängberäkning!$B$6:$B$97,Poängberäkning!$C$6:$C$97)</f>
        <v>0</v>
      </c>
      <c r="P63" s="48"/>
      <c r="Q63" s="37">
        <f>LOOKUP(P63,Poängberäkning!$B$6:$B$97,Poängberäkning!$C$6:$C$97)</f>
        <v>0</v>
      </c>
      <c r="R63" s="48"/>
      <c r="S63" s="37">
        <f>LOOKUP(R63,Poängberäkning!$B$6:$B$97,Poängberäkning!$C$6:$C$97)</f>
        <v>0</v>
      </c>
      <c r="T63" s="59"/>
      <c r="U63" s="38">
        <f>LOOKUP(T63,Poängberäkning!$B$6:$B$97,Poängberäkning!$C$6:$C$97)</f>
        <v>0</v>
      </c>
      <c r="V63" s="49"/>
      <c r="W63" s="38">
        <f>LOOKUP(V63,Poängberäkning!$B$6:$B$97,Poängberäkning!$C$6:$C$97)</f>
        <v>0</v>
      </c>
      <c r="X63" s="49"/>
      <c r="Y63" s="38">
        <f>LOOKUP(X63,Poängberäkning!$B$6:$B$97,Poängberäkning!$C$6:$C$97)</f>
        <v>0</v>
      </c>
      <c r="Z63" s="49"/>
      <c r="AA63" s="38">
        <f>LOOKUP(Z63,Poängberäkning!$B$6:$B$97,Poängberäkning!$C$6:$C$97)</f>
        <v>0</v>
      </c>
      <c r="AB63" s="49"/>
      <c r="AC63" s="38">
        <f>LOOKUP(AB63,Poängberäkning!$B$6:$B$97,Poängberäkning!$C$6:$C$97)</f>
        <v>0</v>
      </c>
      <c r="AD63" s="49"/>
      <c r="AE63" s="38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1"/>
      <c r="AI63" s="132">
        <f>LOOKUP(AH63,Poängberäkning!$B$6:$B$97,Poängberäkning!$C$6:$C$97)</f>
        <v>0</v>
      </c>
      <c r="AJ63" s="93"/>
      <c r="AK63" s="61">
        <f>LOOKUP(AJ63,Poängberäkning!$B$6:$B$97,Poängberäkning!$C$6:$C$97)</f>
        <v>0</v>
      </c>
      <c r="AL63" s="93"/>
      <c r="AM63" s="61">
        <f>LOOKUP(AL63,Poängberäkning!$B$6:$B$97,Poängberäkning!$C$6:$C$97)</f>
        <v>0</v>
      </c>
      <c r="AN63" s="93"/>
      <c r="AO63" s="133">
        <f>LOOKUP(AN63,Poängberäkning!$B$6:$B$97,Poängberäkning!$C$6:$C$97)</f>
        <v>0</v>
      </c>
      <c r="AP63" s="93"/>
      <c r="AQ63" s="135">
        <f>LOOKUP(AP63,Poängberäkning!$B$6:$B$97,Poängberäkning!$C$6:$C$97)</f>
        <v>0</v>
      </c>
      <c r="AR63" s="93"/>
      <c r="AS63" s="133">
        <f>LOOKUP(AR63,Poängberäkning!$B$6:$B$97,Poängberäkning!$C$6:$C$97)</f>
        <v>0</v>
      </c>
      <c r="AT63" s="93"/>
      <c r="AU63" s="135">
        <f>LOOKUP(AT63,Poängberäkning!$B$6:$B$97,Poängberäkning!$C$6:$C$97)</f>
        <v>0</v>
      </c>
      <c r="AV63" s="64">
        <f>LARGE(($I63,$K63,$M63,$O63,$Q63,$S63,$U63,$W63,$Y63,$AA63,$AC63,$AE63,$AG63,$AI63,$AK63,$AM63,$AS63,$AU63,$AO63,$AQ63),1)</f>
        <v>0</v>
      </c>
      <c r="AW63" s="62">
        <f>LARGE(($I63,$K63,$M63,$O63,$Q63,$S63,$U63,$W63,$Y63,$AA63,$AC63,$AE63,$AG63,$AI63,$AK63,$AM63,$AS63,$AU63,$AO63,$AQ63),2)</f>
        <v>0</v>
      </c>
      <c r="AX63" s="62">
        <f>LARGE(($I63,$K63,$M63,$O63,$Q63,$S63,$U63,$W63,$Y63,$AA63,$AC63,$AE63,$AG63,$AI63,$AK63,$AM63,$AS63,$AU63,$AO63,$AQ63),3)</f>
        <v>0</v>
      </c>
      <c r="AY63" s="62">
        <f>LARGE(($I63,$K63,$M63,$O63,$Q63,$S63,$U63,$W63,$Y63,$AA63,$AC63,$AE63,$AG63,$AI63,$AK63,$AM63,$AS63,$AU63,$AO63,$AQ63),4)</f>
        <v>0</v>
      </c>
      <c r="AZ63" s="62">
        <f>LARGE(($I63,$K63,$M63,$O63,$Q63,$S63,$U63,$W63,$Y63,$AA63,$AC63,$AE63,$AG63,$AI63,$AK63,$AM63,$AS63,$AU63,$AO63,$AQ63),5)</f>
        <v>0</v>
      </c>
      <c r="BA63" s="62">
        <f>LARGE(($I63,$K63,$M63,$O63,$Q63,$S63,$U63,$W63,$Y63,$AA63,$AC63,$AE63,$AG63,$AI63,$AK63,$AM63,$AS63,$AU63,$AO63,$AQ63),6)</f>
        <v>0</v>
      </c>
      <c r="BB63" s="62">
        <f>LARGE(($I63,$K63,$M63,$O63,$Q63,$S63,$U63,$W63,$Y63,$AA63,$AC63,$AE63,$AG63,$AI63,$AK63,$AM63,$AS63,$AU63,$AO63,$AQ63),7)</f>
        <v>0</v>
      </c>
      <c r="BC63" s="62">
        <f>LARGE(($I63,$K63,$M63,$O63,$Q63,$S63,$U63,$W63,$Y63,$AA63,$AC63,$AE63,$AG63,$AI63,$AK63,$AM63,$AS63,$AU63,$AO63,$AQ63),8)</f>
        <v>0</v>
      </c>
      <c r="BD63" s="62">
        <f>LARGE(($I63,$K63,$M63,$O63,$Q63,$S63,$U63,$W63,$Y63,$AA63,$AC63,$AE63,$AG63,$AI63,$AK63,$AM63,$AS63,$AU63,$AO63,$AQ63),9)</f>
        <v>0</v>
      </c>
    </row>
    <row r="64" spans="1:56" ht="16.5" thickBot="1">
      <c r="A64" s="220">
        <f t="shared" si="3"/>
        <v>60</v>
      </c>
      <c r="B64" s="36"/>
      <c r="C64" s="70"/>
      <c r="D64" s="71"/>
      <c r="E64" s="47">
        <f t="shared" si="4"/>
        <v>0</v>
      </c>
      <c r="F64" s="44">
        <f t="shared" si="5"/>
        <v>0</v>
      </c>
      <c r="G64" s="35">
        <f t="shared" si="6"/>
        <v>0</v>
      </c>
      <c r="H64" s="48"/>
      <c r="I64" s="37">
        <f>LOOKUP(H64,Poängberäkning!$B$6:$B$97,Poängberäkning!$C$6:$C$97)</f>
        <v>0</v>
      </c>
      <c r="J64" s="48"/>
      <c r="K64" s="37">
        <f>LOOKUP(J64,Poängberäkning!$B$6:$B$97,Poängberäkning!$C$6:$C$97)</f>
        <v>0</v>
      </c>
      <c r="L64" s="48"/>
      <c r="M64" s="37">
        <f>LOOKUP(L64,Poängberäkning!$B$6:$B$97,Poängberäkning!$C$6:$C$97)</f>
        <v>0</v>
      </c>
      <c r="N64" s="48"/>
      <c r="O64" s="37">
        <f>LOOKUP(N64,Poängberäkning!$B$6:$B$97,Poängberäkning!$C$6:$C$97)</f>
        <v>0</v>
      </c>
      <c r="P64" s="48"/>
      <c r="Q64" s="37">
        <f>LOOKUP(P64,Poängberäkning!$B$6:$B$97,Poängberäkning!$C$6:$C$97)</f>
        <v>0</v>
      </c>
      <c r="R64" s="165"/>
      <c r="S64" s="166">
        <f>LOOKUP(R64,Poängberäkning!$B$6:$B$97,Poängberäkning!$C$6:$C$97)</f>
        <v>0</v>
      </c>
      <c r="T64" s="59"/>
      <c r="U64" s="38">
        <f>LOOKUP(T64,Poängberäkning!$B$6:$B$97,Poängberäkning!$C$6:$C$97)</f>
        <v>0</v>
      </c>
      <c r="V64" s="49"/>
      <c r="W64" s="38">
        <f>LOOKUP(V64,Poängberäkning!$B$6:$B$97,Poängberäkning!$C$6:$C$97)</f>
        <v>0</v>
      </c>
      <c r="X64" s="49"/>
      <c r="Y64" s="38">
        <f>LOOKUP(X64,Poängberäkning!$B$6:$B$97,Poängberäkning!$C$6:$C$97)</f>
        <v>0</v>
      </c>
      <c r="Z64" s="49"/>
      <c r="AA64" s="38">
        <f>LOOKUP(Z64,Poängberäkning!$B$6:$B$97,Poängberäkning!$C$6:$C$97)</f>
        <v>0</v>
      </c>
      <c r="AB64" s="49"/>
      <c r="AC64" s="38">
        <f>LOOKUP(AB64,Poängberäkning!$B$6:$B$97,Poängberäkning!$C$6:$C$97)</f>
        <v>0</v>
      </c>
      <c r="AD64" s="49"/>
      <c r="AE64" s="38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1"/>
      <c r="AI64" s="132">
        <f>LOOKUP(AH64,Poängberäkning!$B$6:$B$97,Poängberäkning!$C$6:$C$97)</f>
        <v>0</v>
      </c>
      <c r="AJ64" s="93"/>
      <c r="AK64" s="61">
        <f>LOOKUP(AJ64,Poängberäkning!$B$6:$B$97,Poängberäkning!$C$6:$C$97)</f>
        <v>0</v>
      </c>
      <c r="AL64" s="93"/>
      <c r="AM64" s="61">
        <f>LOOKUP(AL64,Poängberäkning!$B$6:$B$97,Poängberäkning!$C$6:$C$97)</f>
        <v>0</v>
      </c>
      <c r="AN64" s="93"/>
      <c r="AO64" s="133">
        <f>LOOKUP(AN64,Poängberäkning!$B$6:$B$97,Poängberäkning!$C$6:$C$97)</f>
        <v>0</v>
      </c>
      <c r="AP64" s="93"/>
      <c r="AQ64" s="135">
        <f>LOOKUP(AP64,Poängberäkning!$B$6:$B$97,Poängberäkning!$C$6:$C$97)</f>
        <v>0</v>
      </c>
      <c r="AR64" s="93"/>
      <c r="AS64" s="133">
        <f>LOOKUP(AR64,Poängberäkning!$B$6:$B$97,Poängberäkning!$C$6:$C$97)</f>
        <v>0</v>
      </c>
      <c r="AT64" s="93"/>
      <c r="AU64" s="135">
        <f>LOOKUP(AT64,Poängberäkning!$B$6:$B$97,Poängberäkning!$C$6:$C$97)</f>
        <v>0</v>
      </c>
      <c r="AV64" s="64">
        <f>LARGE(($I64,$K64,$M64,$O64,$Q64,$S64,$U64,$W64,$Y64,$AA64,$AC64,$AE64,$AG64,$AI64,$AK64,$AM64,$AS64,$AU64,$AO64,$AQ64),1)</f>
        <v>0</v>
      </c>
      <c r="AW64" s="62">
        <f>LARGE(($I64,$K64,$M64,$O64,$Q64,$S64,$U64,$W64,$Y64,$AA64,$AC64,$AE64,$AG64,$AI64,$AK64,$AM64,$AS64,$AU64,$AO64,$AQ64),2)</f>
        <v>0</v>
      </c>
      <c r="AX64" s="62">
        <f>LARGE(($I64,$K64,$M64,$O64,$Q64,$S64,$U64,$W64,$Y64,$AA64,$AC64,$AE64,$AG64,$AI64,$AK64,$AM64,$AS64,$AU64,$AO64,$AQ64),3)</f>
        <v>0</v>
      </c>
      <c r="AY64" s="62">
        <f>LARGE(($I64,$K64,$M64,$O64,$Q64,$S64,$U64,$W64,$Y64,$AA64,$AC64,$AE64,$AG64,$AI64,$AK64,$AM64,$AS64,$AU64,$AO64,$AQ64),4)</f>
        <v>0</v>
      </c>
      <c r="AZ64" s="62">
        <f>LARGE(($I64,$K64,$M64,$O64,$Q64,$S64,$U64,$W64,$Y64,$AA64,$AC64,$AE64,$AG64,$AI64,$AK64,$AM64,$AS64,$AU64,$AO64,$AQ64),5)</f>
        <v>0</v>
      </c>
      <c r="BA64" s="62">
        <f>LARGE(($I64,$K64,$M64,$O64,$Q64,$S64,$U64,$W64,$Y64,$AA64,$AC64,$AE64,$AG64,$AI64,$AK64,$AM64,$AS64,$AU64,$AO64,$AQ64),6)</f>
        <v>0</v>
      </c>
      <c r="BB64" s="62">
        <f>LARGE(($I64,$K64,$M64,$O64,$Q64,$S64,$U64,$W64,$Y64,$AA64,$AC64,$AE64,$AG64,$AI64,$AK64,$AM64,$AS64,$AU64,$AO64,$AQ64),7)</f>
        <v>0</v>
      </c>
      <c r="BC64" s="62">
        <f>LARGE(($I64,$K64,$M64,$O64,$Q64,$S64,$U64,$W64,$Y64,$AA64,$AC64,$AE64,$AG64,$AI64,$AK64,$AM64,$AS64,$AU64,$AO64,$AQ64),8)</f>
        <v>0</v>
      </c>
      <c r="BD64" s="62">
        <f>LARGE(($I64,$K64,$M64,$O64,$Q64,$S64,$U64,$W64,$Y64,$AA64,$AC64,$AE64,$AG64,$AI64,$AK64,$AM64,$AS64,$AU64,$AO64,$AQ64),9)</f>
        <v>0</v>
      </c>
    </row>
  </sheetData>
  <sheetProtection password="CC06" sheet="1"/>
  <mergeCells count="34">
    <mergeCell ref="P4:Q4"/>
    <mergeCell ref="R4:S4"/>
    <mergeCell ref="H3:K3"/>
    <mergeCell ref="L3:O3"/>
    <mergeCell ref="AD4:AE4"/>
    <mergeCell ref="H4:I4"/>
    <mergeCell ref="J4:K4"/>
    <mergeCell ref="AB4:AC4"/>
    <mergeCell ref="A2:AU2"/>
    <mergeCell ref="AV3:BD4"/>
    <mergeCell ref="AF3:AI3"/>
    <mergeCell ref="X3:AA3"/>
    <mergeCell ref="AB3:AE3"/>
    <mergeCell ref="AR4:AS4"/>
    <mergeCell ref="AH4:AI4"/>
    <mergeCell ref="P3:S3"/>
    <mergeCell ref="T3:W3"/>
    <mergeCell ref="AN4:AO4"/>
    <mergeCell ref="AJ4:AK4"/>
    <mergeCell ref="X4:Y4"/>
    <mergeCell ref="Z4:AA4"/>
    <mergeCell ref="AF4:AG4"/>
    <mergeCell ref="T4:U4"/>
    <mergeCell ref="V4:W4"/>
    <mergeCell ref="AL4:AM4"/>
    <mergeCell ref="A1:AU1"/>
    <mergeCell ref="C3:D3"/>
    <mergeCell ref="AJ3:AM3"/>
    <mergeCell ref="AP4:AQ4"/>
    <mergeCell ref="L4:M4"/>
    <mergeCell ref="N4:O4"/>
    <mergeCell ref="AT4:AU4"/>
    <mergeCell ref="AN3:AQ3"/>
    <mergeCell ref="AR3:AU3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BD64"/>
  <sheetViews>
    <sheetView zoomScale="75" zoomScaleNormal="75" zoomScalePageLayoutView="0" workbookViewId="0" topLeftCell="A1">
      <pane xSplit="7" ySplit="4" topLeftCell="H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A17" sqref="A17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8.28125" style="26" bestFit="1" customWidth="1"/>
    <col min="4" max="4" width="24.140625" style="57" customWidth="1"/>
    <col min="5" max="5" width="15.8515625" style="13" customWidth="1"/>
    <col min="6" max="6" width="1.57421875" style="13" hidden="1" customWidth="1"/>
    <col min="7" max="7" width="8.57421875" style="13" customWidth="1"/>
    <col min="8" max="34" width="5.7109375" style="13" customWidth="1"/>
    <col min="35" max="35" width="5.140625" style="13" customWidth="1"/>
    <col min="36" max="39" width="5.7109375" style="13" hidden="1" customWidth="1"/>
    <col min="40" max="43" width="5.7109375" style="13" customWidth="1"/>
    <col min="44" max="44" width="5.00390625" style="13" customWidth="1"/>
    <col min="45" max="45" width="5.7109375" style="13" customWidth="1"/>
    <col min="46" max="46" width="5.00390625" style="13" customWidth="1"/>
    <col min="47" max="47" width="5.7109375" style="13" customWidth="1"/>
    <col min="48" max="56" width="5.00390625" style="13" customWidth="1"/>
    <col min="57" max="16384" width="9.140625" style="13" customWidth="1"/>
  </cols>
  <sheetData>
    <row r="1" spans="1:56" ht="16.5" thickBot="1">
      <c r="A1" s="204" t="s">
        <v>60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Y1" s="182"/>
      <c r="AZ1" s="179"/>
      <c r="BC1" s="182"/>
      <c r="BD1" s="182"/>
    </row>
    <row r="2" spans="1:56" ht="16.5" thickBot="1">
      <c r="A2" s="206" t="s">
        <v>84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8"/>
      <c r="AV2" s="43" t="s">
        <v>39</v>
      </c>
      <c r="AW2" s="63" t="s">
        <v>40</v>
      </c>
      <c r="AX2" s="63" t="s">
        <v>41</v>
      </c>
      <c r="AY2" s="63" t="s">
        <v>42</v>
      </c>
      <c r="AZ2" s="63" t="s">
        <v>43</v>
      </c>
      <c r="BA2" s="63" t="s">
        <v>44</v>
      </c>
      <c r="BB2" s="63" t="s">
        <v>45</v>
      </c>
      <c r="BC2" s="106" t="s">
        <v>46</v>
      </c>
      <c r="BD2" s="183" t="s">
        <v>61</v>
      </c>
    </row>
    <row r="3" spans="1:56" ht="16.5" customHeight="1" thickBot="1">
      <c r="A3" s="14"/>
      <c r="B3" s="42"/>
      <c r="C3" s="194" t="s">
        <v>24</v>
      </c>
      <c r="D3" s="195"/>
      <c r="E3" s="24" t="s">
        <v>79</v>
      </c>
      <c r="F3" s="45" t="s">
        <v>35</v>
      </c>
      <c r="G3" s="16" t="s">
        <v>6</v>
      </c>
      <c r="H3" s="188" t="s">
        <v>62</v>
      </c>
      <c r="I3" s="189"/>
      <c r="J3" s="189"/>
      <c r="K3" s="190"/>
      <c r="L3" s="188" t="s">
        <v>62</v>
      </c>
      <c r="M3" s="189"/>
      <c r="N3" s="189"/>
      <c r="O3" s="190"/>
      <c r="P3" s="188" t="s">
        <v>78</v>
      </c>
      <c r="Q3" s="189"/>
      <c r="R3" s="189"/>
      <c r="S3" s="190"/>
      <c r="T3" s="198" t="s">
        <v>70</v>
      </c>
      <c r="U3" s="199"/>
      <c r="V3" s="199"/>
      <c r="W3" s="200"/>
      <c r="X3" s="198" t="s">
        <v>70</v>
      </c>
      <c r="Y3" s="199"/>
      <c r="Z3" s="199"/>
      <c r="AA3" s="200"/>
      <c r="AB3" s="198" t="s">
        <v>59</v>
      </c>
      <c r="AC3" s="199"/>
      <c r="AD3" s="199"/>
      <c r="AE3" s="201"/>
      <c r="AF3" s="191" t="s">
        <v>77</v>
      </c>
      <c r="AG3" s="192"/>
      <c r="AH3" s="192"/>
      <c r="AI3" s="193"/>
      <c r="AJ3" s="191" t="s">
        <v>58</v>
      </c>
      <c r="AK3" s="192"/>
      <c r="AL3" s="192"/>
      <c r="AM3" s="193"/>
      <c r="AN3" s="191" t="s">
        <v>58</v>
      </c>
      <c r="AO3" s="192"/>
      <c r="AP3" s="192"/>
      <c r="AQ3" s="193"/>
      <c r="AR3" s="191" t="s">
        <v>138</v>
      </c>
      <c r="AS3" s="192"/>
      <c r="AT3" s="192"/>
      <c r="AU3" s="192"/>
      <c r="AV3" s="177"/>
      <c r="AW3" s="177"/>
      <c r="AX3" s="177"/>
      <c r="AY3" s="177"/>
      <c r="AZ3" s="177"/>
      <c r="BA3" s="177"/>
      <c r="BB3" s="177"/>
      <c r="BC3" s="177"/>
      <c r="BD3" s="202"/>
    </row>
    <row r="4" spans="1:56" ht="16.5" thickBot="1">
      <c r="A4" s="23" t="s">
        <v>2</v>
      </c>
      <c r="B4" s="23" t="s">
        <v>36</v>
      </c>
      <c r="C4" s="65" t="s">
        <v>3</v>
      </c>
      <c r="D4" s="66" t="s">
        <v>4</v>
      </c>
      <c r="E4" s="25" t="s">
        <v>32</v>
      </c>
      <c r="F4" s="46" t="s">
        <v>32</v>
      </c>
      <c r="G4" s="17" t="s">
        <v>1</v>
      </c>
      <c r="H4" s="186" t="s">
        <v>63</v>
      </c>
      <c r="I4" s="187"/>
      <c r="J4" s="186" t="s">
        <v>64</v>
      </c>
      <c r="K4" s="187"/>
      <c r="L4" s="186" t="s">
        <v>65</v>
      </c>
      <c r="M4" s="187"/>
      <c r="N4" s="186" t="s">
        <v>66</v>
      </c>
      <c r="O4" s="187"/>
      <c r="P4" s="186" t="s">
        <v>67</v>
      </c>
      <c r="Q4" s="187"/>
      <c r="R4" s="186" t="s">
        <v>80</v>
      </c>
      <c r="S4" s="187"/>
      <c r="T4" s="196" t="s">
        <v>139</v>
      </c>
      <c r="U4" s="197"/>
      <c r="V4" s="196" t="s">
        <v>140</v>
      </c>
      <c r="W4" s="197"/>
      <c r="X4" s="196" t="s">
        <v>75</v>
      </c>
      <c r="Y4" s="197"/>
      <c r="Z4" s="196" t="s">
        <v>76</v>
      </c>
      <c r="AA4" s="197"/>
      <c r="AB4" s="196" t="s">
        <v>68</v>
      </c>
      <c r="AC4" s="197"/>
      <c r="AD4" s="196" t="s">
        <v>69</v>
      </c>
      <c r="AE4" s="197"/>
      <c r="AF4" s="184" t="s">
        <v>72</v>
      </c>
      <c r="AG4" s="185"/>
      <c r="AH4" s="184" t="s">
        <v>73</v>
      </c>
      <c r="AI4" s="185"/>
      <c r="AJ4" s="184" t="s">
        <v>49</v>
      </c>
      <c r="AK4" s="185"/>
      <c r="AL4" s="184" t="s">
        <v>50</v>
      </c>
      <c r="AM4" s="185"/>
      <c r="AN4" s="184" t="s">
        <v>74</v>
      </c>
      <c r="AO4" s="185"/>
      <c r="AP4" s="184" t="s">
        <v>71</v>
      </c>
      <c r="AQ4" s="203"/>
      <c r="AR4" s="184" t="s">
        <v>81</v>
      </c>
      <c r="AS4" s="185"/>
      <c r="AT4" s="184" t="s">
        <v>82</v>
      </c>
      <c r="AU4" s="203"/>
      <c r="AV4" s="177"/>
      <c r="AW4" s="177"/>
      <c r="AX4" s="177"/>
      <c r="AY4" s="106" t="s">
        <v>141</v>
      </c>
      <c r="AZ4" s="177"/>
      <c r="BA4" s="177"/>
      <c r="BB4" s="177"/>
      <c r="BC4" s="177"/>
      <c r="BD4" s="202"/>
    </row>
    <row r="5" spans="1:56" ht="16.5" thickBot="1">
      <c r="A5" s="130">
        <v>1</v>
      </c>
      <c r="B5" s="43">
        <v>1997</v>
      </c>
      <c r="C5" s="67" t="s">
        <v>109</v>
      </c>
      <c r="D5" s="139" t="s">
        <v>108</v>
      </c>
      <c r="E5" s="47">
        <f aca="true" t="shared" si="0" ref="E5:E36">SUM(AV5:BD5)</f>
        <v>900</v>
      </c>
      <c r="F5" s="44">
        <f aca="true" t="shared" si="1" ref="F5:F36">SUM(AV5:BC5)</f>
        <v>800</v>
      </c>
      <c r="G5" s="35">
        <f aca="true" t="shared" si="2" ref="G5:G36">I5+K5+M5+O5+Q5+S5+U5+W5+Y5+AA5+AC5+AE5+AG5+AI5+AK5+AM5+AS5+AU5+AO5+AQ5</f>
        <v>1650</v>
      </c>
      <c r="H5" s="48">
        <v>1</v>
      </c>
      <c r="I5" s="37">
        <f>LOOKUP(H5,Poängberäkning!$B$6:$B$97,Poängberäkning!$C$6:$C$97)</f>
        <v>100</v>
      </c>
      <c r="J5" s="48"/>
      <c r="K5" s="37">
        <f>LOOKUP(J5,Poängberäkning!$B$6:$B$97,Poängberäkning!$C$6:$C$97)</f>
        <v>0</v>
      </c>
      <c r="L5" s="48">
        <v>1</v>
      </c>
      <c r="M5" s="37">
        <f>LOOKUP(L5,Poängberäkning!$B$6:$B$97,Poängberäkning!$C$6:$C$97)</f>
        <v>100</v>
      </c>
      <c r="N5" s="48">
        <v>1</v>
      </c>
      <c r="O5" s="37">
        <f>LOOKUP(N5,Poängberäkning!$B$6:$B$97,Poängberäkning!$C$6:$C$97)</f>
        <v>100</v>
      </c>
      <c r="P5" s="48">
        <v>1</v>
      </c>
      <c r="Q5" s="37">
        <f>LOOKUP(P5,Poängberäkning!$B$6:$B$97,Poängberäkning!$C$6:$C$97)</f>
        <v>100</v>
      </c>
      <c r="R5" s="163">
        <v>3</v>
      </c>
      <c r="S5" s="164">
        <f>LOOKUP(R5,Poängberäkning!$B$6:$B$97,Poängberäkning!$C$6:$C$97)</f>
        <v>70</v>
      </c>
      <c r="T5" s="59">
        <v>1</v>
      </c>
      <c r="U5" s="38">
        <f>LOOKUP(T5,Poängberäkning!$B$6:$B$97,Poängberäkning!$C$6:$C$97)</f>
        <v>100</v>
      </c>
      <c r="V5" s="49">
        <v>1</v>
      </c>
      <c r="W5" s="38">
        <f>LOOKUP(V5,Poängberäkning!$B$6:$B$97,Poängberäkning!$C$6:$C$97)</f>
        <v>100</v>
      </c>
      <c r="X5" s="49">
        <v>1</v>
      </c>
      <c r="Y5" s="38">
        <f>LOOKUP(X5,Poängberäkning!$B$6:$B$97,Poängberäkning!$C$6:$C$97)</f>
        <v>100</v>
      </c>
      <c r="Z5" s="49">
        <v>1</v>
      </c>
      <c r="AA5" s="38">
        <f>LOOKUP(Z5,Poängberäkning!$B$6:$B$97,Poängberäkning!$C$6:$C$97)</f>
        <v>100</v>
      </c>
      <c r="AB5" s="49">
        <v>1</v>
      </c>
      <c r="AC5" s="38">
        <f>LOOKUP(AB5,Poängberäkning!$B$6:$B$97,Poängberäkning!$C$6:$C$97)</f>
        <v>100</v>
      </c>
      <c r="AD5" s="49">
        <v>2</v>
      </c>
      <c r="AE5" s="38">
        <f>LOOKUP(AD5,Poängberäkning!$B$6:$B$97,Poängberäkning!$C$6:$C$97)</f>
        <v>80</v>
      </c>
      <c r="AF5" s="50">
        <v>1</v>
      </c>
      <c r="AG5" s="39">
        <f>LOOKUP(AF5,Poängberäkning!$B$6:$B$97,Poängberäkning!$C$6:$C$97)</f>
        <v>100</v>
      </c>
      <c r="AH5" s="51">
        <v>1</v>
      </c>
      <c r="AI5" s="132">
        <f>LOOKUP(AH5,Poängberäkning!$B$6:$B$97,Poängberäkning!$C$6:$C$97)</f>
        <v>100</v>
      </c>
      <c r="AJ5" s="92"/>
      <c r="AK5" s="60">
        <f>LOOKUP(AJ5,Poängberäkning!$B$6:$B$97,Poängberäkning!$C$6:$C$97)</f>
        <v>0</v>
      </c>
      <c r="AL5" s="92"/>
      <c r="AM5" s="60">
        <f>LOOKUP(AL5,Poängberäkning!$B$6:$B$97,Poängberäkning!$C$6:$C$97)</f>
        <v>0</v>
      </c>
      <c r="AN5" s="92">
        <v>1</v>
      </c>
      <c r="AO5" s="132">
        <f>LOOKUP(AN5,Poängberäkning!$B$6:$B$97,Poängberäkning!$C$6:$C$97)</f>
        <v>100</v>
      </c>
      <c r="AP5" s="92">
        <v>1</v>
      </c>
      <c r="AQ5" s="134">
        <f>LOOKUP(AP5,Poängberäkning!$B$6:$B$97,Poängberäkning!$C$6:$C$97)</f>
        <v>100</v>
      </c>
      <c r="AR5" s="92">
        <v>1</v>
      </c>
      <c r="AS5" s="132">
        <f>LOOKUP(AR5,Poängberäkning!$B$6:$B$97,Poängberäkning!$C$6:$C$97)</f>
        <v>100</v>
      </c>
      <c r="AT5" s="92">
        <v>1</v>
      </c>
      <c r="AU5" s="134">
        <f>LOOKUP(AT5,Poängberäkning!$B$6:$B$97,Poängberäkning!$C$6:$C$97)</f>
        <v>100</v>
      </c>
      <c r="AV5" s="180">
        <f>LARGE(($I5,$K5,$M5,$O5,$Q5,$S5,$U5,$W5,$Y5,$AA5,$AC5,$AE5,$AG5,$AI5,$AO5,$AQ5,$AS5,$AU5),1)</f>
        <v>100</v>
      </c>
      <c r="AW5" s="181">
        <f>LARGE(($I5,$K5,$M5,$O5,$Q5,$S5,$U5,$W5,$Y5,$AA5,$AC5,$AE5,$AG5,$AI5,$AK5,$AM5,$AS5,$AU5,$AO5,$AQ5),2)</f>
        <v>100</v>
      </c>
      <c r="AX5" s="181">
        <f>LARGE(($I5,$K5,$M5,$O5,$Q5,$S5,$U5,$W5,$Y5,$AA5,$AC5,$AE5,$AG5,$AI5,$AK5,$AM5,$AS5,$AU5,$AO5,$AQ5),3)</f>
        <v>100</v>
      </c>
      <c r="AY5" s="181">
        <f>LARGE(($I5,$K5,$M5,$O5,$Q5,$S5,$U5,$W5,$Y5,$AA5,$AC5,$AE5,$AG5,$AI5,$AK5,$AM5,$AS5,$AU5,$AO5,$AQ5),4)</f>
        <v>100</v>
      </c>
      <c r="AZ5" s="181">
        <f>LARGE(($I5,$K5,$M5,$O5,$Q5,$S5,$U5,$W5,$Y5,$AA5,$AC5,$AE5,$AG5,$AI5,$AK5,$AM5,$AS5,$AU5,$AO5,$AQ5),5)</f>
        <v>100</v>
      </c>
      <c r="BA5" s="181">
        <f>LARGE(($I5,$K5,$M5,$O5,$Q5,$S5,$U5,$W5,$Y5,$AA5,$AC5,$AE5,$AG5,$AI5,$AK5,$AM5,$AS5,$AU5,$AO5,$AQ5),6)</f>
        <v>100</v>
      </c>
      <c r="BB5" s="181">
        <f>LARGE(($I5,$K5,$M5,$O5,$Q5,$S5,$U5,$W5,$Y5,$AA5,$AC5,$AE5,$AG5,$AI5,$AK5,$AM5,$AS5,$AU5,$AO5,$AQ5),7)</f>
        <v>100</v>
      </c>
      <c r="BC5" s="181">
        <f>LARGE(($I5,$K5,$M5,$O5,$Q5,$S5,$U5,$W5,$Y5,$AA5,$AC5,$AE5,$AG5,$AI5,$AK5,$AM5,$AS5,$AU5,$AO5,$AQ5),8)</f>
        <v>100</v>
      </c>
      <c r="BD5" s="181">
        <f>LARGE(($I5,$K5,$M5,$O5,$Q5,$S5,$U5,$W5,$Y5,$AA5,$AC5,$AE5,$AG5,$AI5,$AK5,$AM5,$AS5,$AU5,$AO5,$AQ5),9)</f>
        <v>100</v>
      </c>
    </row>
    <row r="6" spans="1:56" ht="16.5" thickBot="1">
      <c r="A6" s="131">
        <f>A5+1</f>
        <v>2</v>
      </c>
      <c r="B6" s="36">
        <v>1997</v>
      </c>
      <c r="C6" s="70" t="s">
        <v>111</v>
      </c>
      <c r="D6" s="71" t="s">
        <v>108</v>
      </c>
      <c r="E6" s="47">
        <f t="shared" si="0"/>
        <v>750</v>
      </c>
      <c r="F6" s="44">
        <f t="shared" si="1"/>
        <v>680</v>
      </c>
      <c r="G6" s="35">
        <f t="shared" si="2"/>
        <v>890</v>
      </c>
      <c r="H6" s="48">
        <v>3</v>
      </c>
      <c r="I6" s="37">
        <f>LOOKUP(H6,Poängberäkning!$B$6:$B$97,Poängberäkning!$C$6:$C$97)</f>
        <v>70</v>
      </c>
      <c r="J6" s="48">
        <v>1</v>
      </c>
      <c r="K6" s="37">
        <f>LOOKUP(J6,Poängberäkning!$B$6:$B$97,Poängberäkning!$C$6:$C$97)</f>
        <v>100</v>
      </c>
      <c r="L6" s="48"/>
      <c r="M6" s="37">
        <f>LOOKUP(L6,Poängberäkning!$B$6:$B$97,Poängberäkning!$C$6:$C$97)</f>
        <v>0</v>
      </c>
      <c r="N6" s="48">
        <v>3</v>
      </c>
      <c r="O6" s="37">
        <f>LOOKUP(N6,Poängberäkning!$B$6:$B$97,Poängberäkning!$C$6:$C$97)</f>
        <v>70</v>
      </c>
      <c r="P6" s="48">
        <v>2</v>
      </c>
      <c r="Q6" s="37">
        <f>LOOKUP(P6,Poängberäkning!$B$6:$B$97,Poängberäkning!$C$6:$C$97)</f>
        <v>80</v>
      </c>
      <c r="R6" s="48">
        <v>2</v>
      </c>
      <c r="S6" s="37">
        <f>LOOKUP(R6,Poängberäkning!$B$6:$B$97,Poängberäkning!$C$6:$C$97)</f>
        <v>80</v>
      </c>
      <c r="T6" s="59"/>
      <c r="U6" s="38">
        <f>LOOKUP(T6,Poängberäkning!$B$6:$B$97,Poängberäkning!$C$6:$C$97)</f>
        <v>0</v>
      </c>
      <c r="V6" s="49"/>
      <c r="W6" s="38">
        <f>LOOKUP(V6,Poängberäkning!$B$6:$B$97,Poängberäkning!$C$6:$C$97)</f>
        <v>0</v>
      </c>
      <c r="X6" s="49"/>
      <c r="Y6" s="38">
        <f>LOOKUP(X6,Poängberäkning!$B$6:$B$97,Poängberäkning!$C$6:$C$97)</f>
        <v>0</v>
      </c>
      <c r="Z6" s="49"/>
      <c r="AA6" s="38">
        <f>LOOKUP(Z6,Poängberäkning!$B$6:$B$97,Poängberäkning!$C$6:$C$97)</f>
        <v>0</v>
      </c>
      <c r="AB6" s="49">
        <v>2</v>
      </c>
      <c r="AC6" s="38">
        <f>LOOKUP(AB6,Poängberäkning!$B$6:$B$97,Poängberäkning!$C$6:$C$97)</f>
        <v>80</v>
      </c>
      <c r="AD6" s="49">
        <v>1</v>
      </c>
      <c r="AE6" s="38">
        <f>LOOKUP(AD6,Poängberäkning!$B$6:$B$97,Poängberäkning!$C$6:$C$97)</f>
        <v>100</v>
      </c>
      <c r="AF6" s="50">
        <v>2</v>
      </c>
      <c r="AG6" s="39">
        <f>LOOKUP(AF6,Poängberäkning!$B$6:$B$97,Poängberäkning!$C$6:$C$97)</f>
        <v>80</v>
      </c>
      <c r="AH6" s="51">
        <v>3</v>
      </c>
      <c r="AI6" s="132">
        <f>LOOKUP(AH6,Poängberäkning!$B$6:$B$97,Poängberäkning!$C$6:$C$97)</f>
        <v>70</v>
      </c>
      <c r="AJ6" s="93"/>
      <c r="AK6" s="61">
        <f>LOOKUP(AJ6,Poängberäkning!$B$6:$B$97,Poängberäkning!$C$6:$C$97)</f>
        <v>0</v>
      </c>
      <c r="AL6" s="93"/>
      <c r="AM6" s="61">
        <f>LOOKUP(AL6,Poängberäkning!$B$6:$B$97,Poängberäkning!$C$6:$C$97)</f>
        <v>0</v>
      </c>
      <c r="AN6" s="93">
        <v>2</v>
      </c>
      <c r="AO6" s="133">
        <f>LOOKUP(AN6,Poängberäkning!$B$6:$B$97,Poängberäkning!$C$6:$C$97)</f>
        <v>80</v>
      </c>
      <c r="AP6" s="93">
        <v>2</v>
      </c>
      <c r="AQ6" s="135">
        <f>LOOKUP(AP6,Poängberäkning!$B$6:$B$97,Poängberäkning!$C$6:$C$97)</f>
        <v>80</v>
      </c>
      <c r="AR6" s="93"/>
      <c r="AS6" s="133">
        <f>LOOKUP(AR6,Poängberäkning!$B$6:$B$97,Poängberäkning!$C$6:$C$97)</f>
        <v>0</v>
      </c>
      <c r="AT6" s="93"/>
      <c r="AU6" s="135">
        <f>LOOKUP(AT6,Poängberäkning!$B$6:$B$97,Poängberäkning!$C$6:$C$97)</f>
        <v>0</v>
      </c>
      <c r="AV6" s="64">
        <f>LARGE(($I6,$K6,$M6,$O6,$Q6,$S6,$U6,$W6,$Y6,$AA6,$AC6,$AE6,$AG6,$AI6,$AK6,$AM6,$AS6,$AU6,$AO6,$AQ6),1)</f>
        <v>100</v>
      </c>
      <c r="AW6" s="62">
        <f>LARGE(($I6,$K6,$M6,$O6,$Q6,$S6,$U6,$W6,$Y6,$AA6,$AC6,$AE6,$AG6,$AI6,$AK6,$AM6,$AS6,$AU6,$AO6,$AQ6),2)</f>
        <v>100</v>
      </c>
      <c r="AX6" s="62">
        <f>LARGE(($I6,$K6,$M6,$O6,$Q6,$S6,$U6,$W6,$Y6,$AA6,$AC6,$AE6,$AG6,$AI6,$AK6,$AM6,$AS6,$AU6,$AO6,$AQ6),3)</f>
        <v>80</v>
      </c>
      <c r="AY6" s="62">
        <f>LARGE(($I6,$K6,$M6,$O6,$Q6,$S6,$U6,$W6,$Y6,$AA6,$AC6,$AE6,$AG6,$AI6,$AK6,$AM6,$AS6,$AU6,$AO6,$AQ6),4)</f>
        <v>80</v>
      </c>
      <c r="AZ6" s="62">
        <f>LARGE(($I6,$K6,$M6,$O6,$Q6,$S6,$U6,$W6,$Y6,$AA6,$AC6,$AE6,$AG6,$AI6,$AK6,$AM6,$AS6,$AU6,$AO6,$AQ6),5)</f>
        <v>80</v>
      </c>
      <c r="BA6" s="62">
        <f>LARGE(($I6,$K6,$M6,$O6,$Q6,$S6,$U6,$W6,$Y6,$AA6,$AC6,$AE6,$AG6,$AI6,$AK6,$AM6,$AS6,$AU6,$AO6,$AQ6),6)</f>
        <v>80</v>
      </c>
      <c r="BB6" s="62">
        <f>LARGE(($I6,$K6,$M6,$O6,$Q6,$S6,$U6,$W6,$Y6,$AA6,$AC6,$AE6,$AG6,$AI6,$AK6,$AM6,$AS6,$AU6,$AO6,$AQ6),7)</f>
        <v>80</v>
      </c>
      <c r="BC6" s="62">
        <f>LARGE(($I6,$K6,$M6,$O6,$Q6,$S6,$U6,$W6,$Y6,$AA6,$AC6,$AE6,$AG6,$AI6,$AK6,$AM6,$AS6,$AU6,$AO6,$AQ6),8)</f>
        <v>80</v>
      </c>
      <c r="BD6" s="62">
        <f>LARGE(($I6,$K6,$M6,$O6,$Q6,$S6,$U6,$W6,$Y6,$AA6,$AC6,$AE6,$AG6,$AI6,$AK6,$AM6,$AS6,$AU6,$AO6,$AQ6),9)</f>
        <v>70</v>
      </c>
    </row>
    <row r="7" spans="1:56" ht="16.5" thickBot="1">
      <c r="A7" s="131">
        <f>A6+1</f>
        <v>3</v>
      </c>
      <c r="B7" s="36">
        <v>1997</v>
      </c>
      <c r="C7" s="70" t="s">
        <v>112</v>
      </c>
      <c r="D7" s="71" t="s">
        <v>91</v>
      </c>
      <c r="E7" s="47">
        <f t="shared" si="0"/>
        <v>680</v>
      </c>
      <c r="F7" s="44">
        <f t="shared" si="1"/>
        <v>610</v>
      </c>
      <c r="G7" s="35">
        <f t="shared" si="2"/>
        <v>1140</v>
      </c>
      <c r="H7" s="48">
        <v>4</v>
      </c>
      <c r="I7" s="37">
        <f>LOOKUP(H7,Poängberäkning!$B$6:$B$97,Poängberäkning!$C$6:$C$97)</f>
        <v>60</v>
      </c>
      <c r="J7" s="48">
        <v>11</v>
      </c>
      <c r="K7" s="37">
        <f>LOOKUP(J7,Poängberäkning!$B$6:$B$97,Poängberäkning!$C$6:$C$97)</f>
        <v>40</v>
      </c>
      <c r="L7" s="48">
        <v>3</v>
      </c>
      <c r="M7" s="37">
        <f>LOOKUP(L7,Poängberäkning!$B$6:$B$97,Poängberäkning!$C$6:$C$97)</f>
        <v>70</v>
      </c>
      <c r="N7" s="48">
        <v>4</v>
      </c>
      <c r="O7" s="37">
        <f>LOOKUP(N7,Poängberäkning!$B$6:$B$97,Poängberäkning!$C$6:$C$97)</f>
        <v>60</v>
      </c>
      <c r="P7" s="48">
        <v>3</v>
      </c>
      <c r="Q7" s="37">
        <f>LOOKUP(P7,Poängberäkning!$B$6:$B$97,Poängberäkning!$C$6:$C$97)</f>
        <v>70</v>
      </c>
      <c r="R7" s="48">
        <v>4</v>
      </c>
      <c r="S7" s="37">
        <f>LOOKUP(R7,Poängberäkning!$B$6:$B$97,Poängberäkning!$C$6:$C$97)</f>
        <v>60</v>
      </c>
      <c r="T7" s="59"/>
      <c r="U7" s="38">
        <f>LOOKUP(T7,Poängberäkning!$B$6:$B$97,Poängberäkning!$C$6:$C$97)</f>
        <v>0</v>
      </c>
      <c r="V7" s="49">
        <v>2</v>
      </c>
      <c r="W7" s="38">
        <f>LOOKUP(V7,Poängberäkning!$B$6:$B$97,Poängberäkning!$C$6:$C$97)</f>
        <v>80</v>
      </c>
      <c r="X7" s="49">
        <v>2</v>
      </c>
      <c r="Y7" s="38">
        <f>LOOKUP(X7,Poängberäkning!$B$6:$B$97,Poängberäkning!$C$6:$C$97)</f>
        <v>80</v>
      </c>
      <c r="Z7" s="49">
        <v>2</v>
      </c>
      <c r="AA7" s="38">
        <f>LOOKUP(Z7,Poängberäkning!$B$6:$B$97,Poängberäkning!$C$6:$C$97)</f>
        <v>80</v>
      </c>
      <c r="AB7" s="49">
        <v>5</v>
      </c>
      <c r="AC7" s="38">
        <f>LOOKUP(AB7,Poängberäkning!$B$6:$B$97,Poängberäkning!$C$6:$C$97)</f>
        <v>55</v>
      </c>
      <c r="AD7" s="49">
        <v>5</v>
      </c>
      <c r="AE7" s="38">
        <f>LOOKUP(AD7,Poängberäkning!$B$6:$B$97,Poängberäkning!$C$6:$C$97)</f>
        <v>55</v>
      </c>
      <c r="AF7" s="50">
        <v>3</v>
      </c>
      <c r="AG7" s="39">
        <f>LOOKUP(AF7,Poängberäkning!$B$6:$B$97,Poängberäkning!$C$6:$C$97)</f>
        <v>70</v>
      </c>
      <c r="AH7" s="50">
        <v>4</v>
      </c>
      <c r="AI7" s="132">
        <f>LOOKUP(AH7,Poängberäkning!$B$6:$B$97,Poängberäkning!$C$6:$C$97)</f>
        <v>60</v>
      </c>
      <c r="AJ7" s="93"/>
      <c r="AK7" s="61">
        <f>LOOKUP(AJ7,Poängberäkning!$B$6:$B$97,Poängberäkning!$C$6:$C$97)</f>
        <v>0</v>
      </c>
      <c r="AL7" s="93"/>
      <c r="AM7" s="61">
        <f>LOOKUP(AL7,Poängberäkning!$B$6:$B$97,Poängberäkning!$C$6:$C$97)</f>
        <v>0</v>
      </c>
      <c r="AN7" s="93">
        <v>3</v>
      </c>
      <c r="AO7" s="133">
        <f>LOOKUP(AN7,Poängberäkning!$B$6:$B$97,Poängberäkning!$C$6:$C$97)</f>
        <v>70</v>
      </c>
      <c r="AP7" s="93">
        <v>3</v>
      </c>
      <c r="AQ7" s="135">
        <f>LOOKUP(AP7,Poängberäkning!$B$6:$B$97,Poängberäkning!$C$6:$C$97)</f>
        <v>70</v>
      </c>
      <c r="AR7" s="93">
        <v>2</v>
      </c>
      <c r="AS7" s="133">
        <f>LOOKUP(AR7,Poängberäkning!$B$6:$B$97,Poängberäkning!$C$6:$C$97)</f>
        <v>80</v>
      </c>
      <c r="AT7" s="93">
        <v>2</v>
      </c>
      <c r="AU7" s="135">
        <f>LOOKUP(AT7,Poängberäkning!$B$6:$B$97,Poängberäkning!$C$6:$C$97)</f>
        <v>80</v>
      </c>
      <c r="AV7" s="64">
        <f>LARGE(($I7,$K7,$M7,$O7,$Q7,$S7,$U7,$W7,$Y7,$AA7,$AC7,$AE7,$AG7,$AI7,$AK7,$AM7,$AS7,$AU7,$AO7,$AQ7),1)</f>
        <v>80</v>
      </c>
      <c r="AW7" s="62">
        <f>LARGE(($I7,$K7,$M7,$O7,$Q7,$S7,$U7,$W7,$Y7,$AA7,$AC7,$AE7,$AG7,$AI7,$AK7,$AM7,$AS7,$AU7,$AO7,$AQ7),2)</f>
        <v>80</v>
      </c>
      <c r="AX7" s="62">
        <f>LARGE(($I7,$K7,$M7,$O7,$Q7,$S7,$U7,$W7,$Y7,$AA7,$AC7,$AE7,$AG7,$AI7,$AK7,$AM7,$AS7,$AU7,$AO7,$AQ7),3)</f>
        <v>80</v>
      </c>
      <c r="AY7" s="62">
        <f>LARGE(($I7,$K7,$M7,$O7,$Q7,$S7,$U7,$W7,$Y7,$AA7,$AC7,$AE7,$AG7,$AI7,$AK7,$AM7,$AS7,$AU7,$AO7,$AQ7),4)</f>
        <v>80</v>
      </c>
      <c r="AZ7" s="62">
        <f>LARGE(($I7,$K7,$M7,$O7,$Q7,$S7,$U7,$W7,$Y7,$AA7,$AC7,$AE7,$AG7,$AI7,$AK7,$AM7,$AS7,$AU7,$AO7,$AQ7),5)</f>
        <v>80</v>
      </c>
      <c r="BA7" s="62">
        <f>LARGE(($I7,$K7,$M7,$O7,$Q7,$S7,$U7,$W7,$Y7,$AA7,$AC7,$AE7,$AG7,$AI7,$AK7,$AM7,$AS7,$AU7,$AO7,$AQ7),6)</f>
        <v>70</v>
      </c>
      <c r="BB7" s="62">
        <f>LARGE(($I7,$K7,$M7,$O7,$Q7,$S7,$U7,$W7,$Y7,$AA7,$AC7,$AE7,$AG7,$AI7,$AK7,$AM7,$AS7,$AU7,$AO7,$AQ7),7)</f>
        <v>70</v>
      </c>
      <c r="BC7" s="62">
        <f>LARGE(($I7,$K7,$M7,$O7,$Q7,$S7,$U7,$W7,$Y7,$AA7,$AC7,$AE7,$AG7,$AI7,$AK7,$AM7,$AS7,$AU7,$AO7,$AQ7),8)</f>
        <v>70</v>
      </c>
      <c r="BD7" s="62">
        <f>LARGE(($I7,$K7,$M7,$O7,$Q7,$S7,$U7,$W7,$Y7,$AA7,$AC7,$AE7,$AG7,$AI7,$AK7,$AM7,$AS7,$AU7,$AO7,$AQ7),9)</f>
        <v>70</v>
      </c>
    </row>
    <row r="8" spans="1:56" ht="16.5" thickBot="1">
      <c r="A8" s="131">
        <f aca="true" t="shared" si="3" ref="A8:A64">A7+1</f>
        <v>4</v>
      </c>
      <c r="B8" s="36">
        <v>1997</v>
      </c>
      <c r="C8" s="70" t="s">
        <v>110</v>
      </c>
      <c r="D8" s="71" t="s">
        <v>91</v>
      </c>
      <c r="E8" s="47">
        <f t="shared" si="0"/>
        <v>660</v>
      </c>
      <c r="F8" s="44">
        <f t="shared" si="1"/>
        <v>600</v>
      </c>
      <c r="G8" s="35">
        <f t="shared" si="2"/>
        <v>1103</v>
      </c>
      <c r="H8" s="48">
        <v>2</v>
      </c>
      <c r="I8" s="37">
        <f>LOOKUP(H8,Poängberäkning!$B$6:$B$97,Poängberäkning!$C$6:$C$97)</f>
        <v>80</v>
      </c>
      <c r="J8" s="48">
        <v>4</v>
      </c>
      <c r="K8" s="37">
        <f>LOOKUP(J8,Poängberäkning!$B$6:$B$97,Poängberäkning!$C$6:$C$97)</f>
        <v>60</v>
      </c>
      <c r="L8" s="48">
        <v>2</v>
      </c>
      <c r="M8" s="37">
        <f>LOOKUP(L8,Poängberäkning!$B$6:$B$97,Poängberäkning!$C$6:$C$97)</f>
        <v>80</v>
      </c>
      <c r="N8" s="48">
        <v>2</v>
      </c>
      <c r="O8" s="37">
        <f>LOOKUP(N8,Poängberäkning!$B$6:$B$97,Poängberäkning!$C$6:$C$97)</f>
        <v>80</v>
      </c>
      <c r="P8" s="48">
        <v>5</v>
      </c>
      <c r="Q8" s="37">
        <f>LOOKUP(P8,Poängberäkning!$B$6:$B$97,Poängberäkning!$C$6:$C$97)</f>
        <v>55</v>
      </c>
      <c r="R8" s="48">
        <v>1</v>
      </c>
      <c r="S8" s="37">
        <f>LOOKUP(R8,Poängberäkning!$B$6:$B$97,Poängberäkning!$C$6:$C$97)</f>
        <v>100</v>
      </c>
      <c r="T8" s="59">
        <v>2</v>
      </c>
      <c r="U8" s="38">
        <f>LOOKUP(T8,Poängberäkning!$B$6:$B$97,Poängberäkning!$C$6:$C$97)</f>
        <v>80</v>
      </c>
      <c r="V8" s="49"/>
      <c r="W8" s="38">
        <f>LOOKUP(V8,Poängberäkning!$B$6:$B$97,Poängberäkning!$C$6:$C$97)</f>
        <v>0</v>
      </c>
      <c r="X8" s="49">
        <v>4</v>
      </c>
      <c r="Y8" s="38">
        <f>LOOKUP(X8,Poängberäkning!$B$6:$B$97,Poängberäkning!$C$6:$C$97)</f>
        <v>60</v>
      </c>
      <c r="Z8" s="49">
        <v>4</v>
      </c>
      <c r="AA8" s="38">
        <f>LOOKUP(Z8,Poängberäkning!$B$6:$B$97,Poängberäkning!$C$6:$C$97)</f>
        <v>60</v>
      </c>
      <c r="AB8" s="49">
        <v>7</v>
      </c>
      <c r="AC8" s="38">
        <f>LOOKUP(AB8,Poängberäkning!$B$6:$B$97,Poängberäkning!$C$6:$C$97)</f>
        <v>48</v>
      </c>
      <c r="AD8" s="49">
        <v>6</v>
      </c>
      <c r="AE8" s="38">
        <f>LOOKUP(AD8,Poängberäkning!$B$6:$B$97,Poängberäkning!$C$6:$C$97)</f>
        <v>50</v>
      </c>
      <c r="AF8" s="50">
        <v>5</v>
      </c>
      <c r="AG8" s="39">
        <f>LOOKUP(AF8,Poängberäkning!$B$6:$B$97,Poängberäkning!$C$6:$C$97)</f>
        <v>55</v>
      </c>
      <c r="AH8" s="50">
        <v>5</v>
      </c>
      <c r="AI8" s="132">
        <f>LOOKUP(AH8,Poängberäkning!$B$6:$B$97,Poängberäkning!$C$6:$C$97)</f>
        <v>55</v>
      </c>
      <c r="AJ8" s="93"/>
      <c r="AK8" s="61">
        <f>LOOKUP(AJ8,Poängberäkning!$B$6:$B$97,Poängberäkning!$C$6:$C$97)</f>
        <v>0</v>
      </c>
      <c r="AL8" s="93"/>
      <c r="AM8" s="61">
        <f>LOOKUP(AL8,Poängberäkning!$B$6:$B$97,Poängberäkning!$C$6:$C$97)</f>
        <v>0</v>
      </c>
      <c r="AN8" s="93">
        <v>4</v>
      </c>
      <c r="AO8" s="133">
        <f>LOOKUP(AN8,Poängberäkning!$B$6:$B$97,Poängberäkning!$C$6:$C$97)</f>
        <v>60</v>
      </c>
      <c r="AP8" s="93">
        <v>4</v>
      </c>
      <c r="AQ8" s="135">
        <f>LOOKUP(AP8,Poängberäkning!$B$6:$B$97,Poängberäkning!$C$6:$C$97)</f>
        <v>60</v>
      </c>
      <c r="AR8" s="93">
        <v>4</v>
      </c>
      <c r="AS8" s="133">
        <f>LOOKUP(AR8,Poängberäkning!$B$6:$B$97,Poängberäkning!$C$6:$C$97)</f>
        <v>60</v>
      </c>
      <c r="AT8" s="93">
        <v>4</v>
      </c>
      <c r="AU8" s="135">
        <f>LOOKUP(AT8,Poängberäkning!$B$6:$B$97,Poängberäkning!$C$6:$C$97)</f>
        <v>60</v>
      </c>
      <c r="AV8" s="64">
        <f>LARGE(($I8,$K8,$M8,$O8,$Q8,$S8,$U8,$W8,$Y8,$AA8,$AC8,$AE8,$AG8,$AI8,$AK8,$AM8,$AS8,$AU8,$AO8,$AQ8),1)</f>
        <v>100</v>
      </c>
      <c r="AW8" s="62">
        <f>LARGE(($I8,$K8,$M8,$O8,$Q8,$S8,$U8,$W8,$Y8,$AA8,$AC8,$AE8,$AG8,$AI8,$AK8,$AM8,$AS8,$AU8,$AO8,$AQ8),2)</f>
        <v>80</v>
      </c>
      <c r="AX8" s="62">
        <f>LARGE(($I8,$K8,$M8,$O8,$Q8,$S8,$U8,$W8,$Y8,$AA8,$AC8,$AE8,$AG8,$AI8,$AK8,$AM8,$AS8,$AU8,$AO8,$AQ8),3)</f>
        <v>80</v>
      </c>
      <c r="AY8" s="62">
        <f>LARGE(($I8,$K8,$M8,$O8,$Q8,$S8,$U8,$W8,$Y8,$AA8,$AC8,$AE8,$AG8,$AI8,$AK8,$AM8,$AS8,$AU8,$AO8,$AQ8),4)</f>
        <v>80</v>
      </c>
      <c r="AZ8" s="62">
        <f>LARGE(($I8,$K8,$M8,$O8,$Q8,$S8,$U8,$W8,$Y8,$AA8,$AC8,$AE8,$AG8,$AI8,$AK8,$AM8,$AS8,$AU8,$AO8,$AQ8),5)</f>
        <v>80</v>
      </c>
      <c r="BA8" s="62">
        <f>LARGE(($I8,$K8,$M8,$O8,$Q8,$S8,$U8,$W8,$Y8,$AA8,$AC8,$AE8,$AG8,$AI8,$AK8,$AM8,$AS8,$AU8,$AO8,$AQ8),6)</f>
        <v>60</v>
      </c>
      <c r="BB8" s="62">
        <f>LARGE(($I8,$K8,$M8,$O8,$Q8,$S8,$U8,$W8,$Y8,$AA8,$AC8,$AE8,$AG8,$AI8,$AK8,$AM8,$AS8,$AU8,$AO8,$AQ8),7)</f>
        <v>60</v>
      </c>
      <c r="BC8" s="62">
        <f>LARGE(($I8,$K8,$M8,$O8,$Q8,$S8,$U8,$W8,$Y8,$AA8,$AC8,$AE8,$AG8,$AI8,$AK8,$AM8,$AS8,$AU8,$AO8,$AQ8),8)</f>
        <v>60</v>
      </c>
      <c r="BD8" s="62">
        <f>LARGE(($I8,$K8,$M8,$O8,$Q8,$S8,$U8,$W8,$Y8,$AA8,$AC8,$AE8,$AG8,$AI8,$AK8,$AM8,$AS8,$AU8,$AO8,$AQ8),9)</f>
        <v>60</v>
      </c>
    </row>
    <row r="9" spans="1:56" ht="16.5" thickBot="1">
      <c r="A9" s="131">
        <v>5</v>
      </c>
      <c r="B9" s="36">
        <v>1997</v>
      </c>
      <c r="C9" s="70" t="s">
        <v>114</v>
      </c>
      <c r="D9" s="71" t="s">
        <v>87</v>
      </c>
      <c r="E9" s="47">
        <f t="shared" si="0"/>
        <v>610</v>
      </c>
      <c r="F9" s="44">
        <f t="shared" si="1"/>
        <v>550</v>
      </c>
      <c r="G9" s="35">
        <f t="shared" si="2"/>
        <v>1086</v>
      </c>
      <c r="H9" s="48">
        <v>5</v>
      </c>
      <c r="I9" s="37">
        <f>LOOKUP(H9,Poängberäkning!$B$6:$B$97,Poängberäkning!$C$6:$C$97)</f>
        <v>55</v>
      </c>
      <c r="J9" s="48">
        <v>3</v>
      </c>
      <c r="K9" s="37">
        <f>LOOKUP(J9,Poängberäkning!$B$6:$B$97,Poängberäkning!$C$6:$C$97)</f>
        <v>70</v>
      </c>
      <c r="L9" s="48">
        <v>5</v>
      </c>
      <c r="M9" s="37">
        <f>LOOKUP(L9,Poängberäkning!$B$6:$B$97,Poängberäkning!$C$6:$C$97)</f>
        <v>55</v>
      </c>
      <c r="N9" s="48">
        <v>6</v>
      </c>
      <c r="O9" s="37">
        <f>LOOKUP(N9,Poängberäkning!$B$6:$B$97,Poängberäkning!$C$6:$C$97)</f>
        <v>50</v>
      </c>
      <c r="P9" s="48">
        <v>4</v>
      </c>
      <c r="Q9" s="37">
        <f>LOOKUP(P9,Poängberäkning!$B$6:$B$97,Poängberäkning!$C$6:$C$97)</f>
        <v>60</v>
      </c>
      <c r="R9" s="48">
        <v>6</v>
      </c>
      <c r="S9" s="37">
        <f>LOOKUP(R9,Poängberäkning!$B$6:$B$97,Poängberäkning!$C$6:$C$97)</f>
        <v>50</v>
      </c>
      <c r="T9" s="59">
        <v>3</v>
      </c>
      <c r="U9" s="38">
        <f>LOOKUP(T9,Poängberäkning!$B$6:$B$97,Poängberäkning!$C$6:$C$97)</f>
        <v>70</v>
      </c>
      <c r="V9" s="49">
        <v>3</v>
      </c>
      <c r="W9" s="38">
        <f>LOOKUP(V9,Poängberäkning!$B$6:$B$97,Poängberäkning!$C$6:$C$97)</f>
        <v>70</v>
      </c>
      <c r="X9" s="49">
        <v>3</v>
      </c>
      <c r="Y9" s="38">
        <f>LOOKUP(X9,Poängberäkning!$B$6:$B$97,Poängberäkning!$C$6:$C$97)</f>
        <v>70</v>
      </c>
      <c r="Z9" s="49">
        <v>3</v>
      </c>
      <c r="AA9" s="38">
        <f>LOOKUP(Z9,Poängberäkning!$B$6:$B$97,Poängberäkning!$C$6:$C$97)</f>
        <v>70</v>
      </c>
      <c r="AB9" s="49">
        <v>4</v>
      </c>
      <c r="AC9" s="38">
        <f>LOOKUP(AB9,Poängberäkning!$B$6:$B$97,Poängberäkning!$C$6:$C$97)</f>
        <v>60</v>
      </c>
      <c r="AD9" s="49">
        <v>4</v>
      </c>
      <c r="AE9" s="38">
        <f>LOOKUP(AD9,Poängberäkning!$B$6:$B$97,Poängberäkning!$C$6:$C$97)</f>
        <v>60</v>
      </c>
      <c r="AF9" s="50">
        <v>6</v>
      </c>
      <c r="AG9" s="39">
        <f>LOOKUP(AF9,Poängberäkning!$B$6:$B$97,Poängberäkning!$C$6:$C$97)</f>
        <v>50</v>
      </c>
      <c r="AH9" s="51">
        <v>8</v>
      </c>
      <c r="AI9" s="132">
        <f>LOOKUP(AH9,Poängberäkning!$B$6:$B$97,Poängberäkning!$C$6:$C$97)</f>
        <v>46</v>
      </c>
      <c r="AJ9" s="93"/>
      <c r="AK9" s="61">
        <f>LOOKUP(AJ9,Poängberäkning!$B$6:$B$97,Poängberäkning!$C$6:$C$97)</f>
        <v>0</v>
      </c>
      <c r="AL9" s="93"/>
      <c r="AM9" s="61">
        <f>LOOKUP(AL9,Poängberäkning!$B$6:$B$97,Poängberäkning!$C$6:$C$97)</f>
        <v>0</v>
      </c>
      <c r="AN9" s="93">
        <v>5</v>
      </c>
      <c r="AO9" s="133">
        <f>LOOKUP(AN9,Poängberäkning!$B$6:$B$97,Poängberäkning!$C$6:$C$97)</f>
        <v>55</v>
      </c>
      <c r="AP9" s="93">
        <v>5</v>
      </c>
      <c r="AQ9" s="135">
        <f>LOOKUP(AP9,Poängberäkning!$B$6:$B$97,Poängberäkning!$C$6:$C$97)</f>
        <v>55</v>
      </c>
      <c r="AR9" s="93">
        <v>3</v>
      </c>
      <c r="AS9" s="133">
        <f>LOOKUP(AR9,Poängberäkning!$B$6:$B$97,Poängberäkning!$C$6:$C$97)</f>
        <v>70</v>
      </c>
      <c r="AT9" s="93">
        <v>3</v>
      </c>
      <c r="AU9" s="135">
        <f>LOOKUP(AT9,Poängberäkning!$B$6:$B$97,Poängberäkning!$C$6:$C$97)</f>
        <v>70</v>
      </c>
      <c r="AV9" s="64">
        <f>LARGE(($I9,$K9,$M9,$O9,$Q9,$S9,$U9,$W9,$Y9,$AA9,$AC9,$AE9,$AG9,$AI9,$AK9,$AM9,$AS9,$AU9,$AO9,$AQ9),1)</f>
        <v>70</v>
      </c>
      <c r="AW9" s="62">
        <f>LARGE(($I9,$K9,$M9,$O9,$Q9,$S9,$U9,$W9,$Y9,$AA9,$AC9,$AE9,$AG9,$AI9,$AK9,$AM9,$AS9,$AU9,$AO9,$AQ9),2)</f>
        <v>70</v>
      </c>
      <c r="AX9" s="62">
        <f>LARGE(($I9,$K9,$M9,$O9,$Q9,$S9,$U9,$W9,$Y9,$AA9,$AC9,$AE9,$AG9,$AI9,$AK9,$AM9,$AS9,$AU9,$AO9,$AQ9),3)</f>
        <v>70</v>
      </c>
      <c r="AY9" s="62">
        <f>LARGE(($I9,$K9,$M9,$O9,$Q9,$S9,$U9,$W9,$Y9,$AA9,$AC9,$AE9,$AG9,$AI9,$AK9,$AM9,$AS9,$AU9,$AO9,$AQ9),4)</f>
        <v>70</v>
      </c>
      <c r="AZ9" s="62">
        <f>LARGE(($I9,$K9,$M9,$O9,$Q9,$S9,$U9,$W9,$Y9,$AA9,$AC9,$AE9,$AG9,$AI9,$AK9,$AM9,$AS9,$AU9,$AO9,$AQ9),5)</f>
        <v>70</v>
      </c>
      <c r="BA9" s="62">
        <f>LARGE(($I9,$K9,$M9,$O9,$Q9,$S9,$U9,$W9,$Y9,$AA9,$AC9,$AE9,$AG9,$AI9,$AK9,$AM9,$AS9,$AU9,$AO9,$AQ9),6)</f>
        <v>70</v>
      </c>
      <c r="BB9" s="62">
        <f>LARGE(($I9,$K9,$M9,$O9,$Q9,$S9,$U9,$W9,$Y9,$AA9,$AC9,$AE9,$AG9,$AI9,$AK9,$AM9,$AS9,$AU9,$AO9,$AQ9),7)</f>
        <v>70</v>
      </c>
      <c r="BC9" s="62">
        <f>LARGE(($I9,$K9,$M9,$O9,$Q9,$S9,$U9,$W9,$Y9,$AA9,$AC9,$AE9,$AG9,$AI9,$AK9,$AM9,$AS9,$AU9,$AO9,$AQ9),8)</f>
        <v>60</v>
      </c>
      <c r="BD9" s="62">
        <f>LARGE(($I9,$K9,$M9,$O9,$Q9,$S9,$U9,$W9,$Y9,$AA9,$AC9,$AE9,$AG9,$AI9,$AK9,$AM9,$AS9,$AU9,$AO9,$AQ9),9)</f>
        <v>60</v>
      </c>
    </row>
    <row r="10" spans="1:56" ht="16.5" thickBot="1">
      <c r="A10" s="131">
        <v>6</v>
      </c>
      <c r="B10" s="36">
        <v>1997</v>
      </c>
      <c r="C10" s="70" t="s">
        <v>116</v>
      </c>
      <c r="D10" s="71" t="s">
        <v>117</v>
      </c>
      <c r="E10" s="47">
        <f t="shared" si="0"/>
        <v>497</v>
      </c>
      <c r="F10" s="44">
        <f t="shared" si="1"/>
        <v>449</v>
      </c>
      <c r="G10" s="35">
        <f t="shared" si="2"/>
        <v>811</v>
      </c>
      <c r="H10" s="48">
        <v>8</v>
      </c>
      <c r="I10" s="37">
        <f>LOOKUP(H10,Poängberäkning!$B$6:$B$97,Poängberäkning!$C$6:$C$97)</f>
        <v>46</v>
      </c>
      <c r="J10" s="48">
        <v>7</v>
      </c>
      <c r="K10" s="37">
        <f>LOOKUP(J10,Poängberäkning!$B$6:$B$97,Poängberäkning!$C$6:$C$97)</f>
        <v>48</v>
      </c>
      <c r="L10" s="48">
        <v>8</v>
      </c>
      <c r="M10" s="37">
        <f>LOOKUP(L10,Poängberäkning!$B$6:$B$97,Poängberäkning!$C$6:$C$97)</f>
        <v>46</v>
      </c>
      <c r="N10" s="48"/>
      <c r="O10" s="37">
        <f>LOOKUP(N10,Poängberäkning!$B$6:$B$97,Poängberäkning!$C$6:$C$97)</f>
        <v>0</v>
      </c>
      <c r="P10" s="48">
        <v>10</v>
      </c>
      <c r="Q10" s="37">
        <f>LOOKUP(P10,Poängberäkning!$B$6:$B$97,Poängberäkning!$C$6:$C$97)</f>
        <v>42</v>
      </c>
      <c r="R10" s="48">
        <v>8</v>
      </c>
      <c r="S10" s="37">
        <f>LOOKUP(R10,Poängberäkning!$B$6:$B$97,Poängberäkning!$C$6:$C$97)</f>
        <v>46</v>
      </c>
      <c r="T10" s="59">
        <v>7</v>
      </c>
      <c r="U10" s="38">
        <f>LOOKUP(T10,Poängberäkning!$B$6:$B$97,Poängberäkning!$C$6:$C$97)</f>
        <v>48</v>
      </c>
      <c r="V10" s="49">
        <v>5</v>
      </c>
      <c r="W10" s="38">
        <f>LOOKUP(V10,Poängberäkning!$B$6:$B$97,Poängberäkning!$C$6:$C$97)</f>
        <v>55</v>
      </c>
      <c r="X10" s="49">
        <v>5</v>
      </c>
      <c r="Y10" s="38">
        <f>LOOKUP(X10,Poängberäkning!$B$6:$B$97,Poängberäkning!$C$6:$C$97)</f>
        <v>55</v>
      </c>
      <c r="Z10" s="49">
        <v>5</v>
      </c>
      <c r="AA10" s="38">
        <f>LOOKUP(Z10,Poängberäkning!$B$6:$B$97,Poängberäkning!$C$6:$C$97)</f>
        <v>55</v>
      </c>
      <c r="AB10" s="49">
        <v>3</v>
      </c>
      <c r="AC10" s="38">
        <f>LOOKUP(AB10,Poängberäkning!$B$6:$B$97,Poängberäkning!$C$6:$C$97)</f>
        <v>70</v>
      </c>
      <c r="AD10" s="49">
        <v>3</v>
      </c>
      <c r="AE10" s="38">
        <f>LOOKUP(AD10,Poängberäkning!$B$6:$B$97,Poängberäkning!$C$6:$C$97)</f>
        <v>70</v>
      </c>
      <c r="AF10" s="50">
        <v>9</v>
      </c>
      <c r="AG10" s="39">
        <f>LOOKUP(AF10,Poängberäkning!$B$6:$B$97,Poängberäkning!$C$6:$C$97)</f>
        <v>44</v>
      </c>
      <c r="AH10" s="51">
        <v>9</v>
      </c>
      <c r="AI10" s="132">
        <f>LOOKUP(AH10,Poängberäkning!$B$6:$B$97,Poängberäkning!$C$6:$C$97)</f>
        <v>44</v>
      </c>
      <c r="AJ10" s="93"/>
      <c r="AK10" s="61">
        <f>LOOKUP(AJ10,Poängberäkning!$B$6:$B$97,Poängberäkning!$C$6:$C$97)</f>
        <v>0</v>
      </c>
      <c r="AL10" s="93"/>
      <c r="AM10" s="61">
        <f>LOOKUP(AL10,Poängberäkning!$B$6:$B$97,Poängberäkning!$C$6:$C$97)</f>
        <v>0</v>
      </c>
      <c r="AN10" s="93"/>
      <c r="AO10" s="133">
        <f>LOOKUP(AN10,Poängberäkning!$B$6:$B$97,Poängberäkning!$C$6:$C$97)</f>
        <v>0</v>
      </c>
      <c r="AP10" s="93">
        <v>8</v>
      </c>
      <c r="AQ10" s="135">
        <f>LOOKUP(AP10,Poängberäkning!$B$6:$B$97,Poängberäkning!$C$6:$C$97)</f>
        <v>46</v>
      </c>
      <c r="AR10" s="93">
        <v>7</v>
      </c>
      <c r="AS10" s="133">
        <f>LOOKUP(AR10,Poängberäkning!$B$6:$B$97,Poängberäkning!$C$6:$C$97)</f>
        <v>48</v>
      </c>
      <c r="AT10" s="93">
        <v>7</v>
      </c>
      <c r="AU10" s="135">
        <f>LOOKUP(AT10,Poängberäkning!$B$6:$B$97,Poängberäkning!$C$6:$C$97)</f>
        <v>48</v>
      </c>
      <c r="AV10" s="64">
        <f>LARGE(($I10,$K10,$M10,$O10,$Q10,$S10,$U10,$W10,$Y10,$AA10,$AC10,$AE10,$AG10,$AI10,$AK10,$AM10,$AS10,$AU10,$AO10,$AQ10),1)</f>
        <v>70</v>
      </c>
      <c r="AW10" s="62">
        <f>LARGE(($I10,$K10,$M10,$O10,$Q10,$S10,$U10,$W10,$Y10,$AA10,$AC10,$AE10,$AG10,$AI10,$AK10,$AM10,$AS10,$AU10,$AO10,$AQ10),2)</f>
        <v>70</v>
      </c>
      <c r="AX10" s="62">
        <f>LARGE(($I10,$K10,$M10,$O10,$Q10,$S10,$U10,$W10,$Y10,$AA10,$AC10,$AE10,$AG10,$AI10,$AK10,$AM10,$AS10,$AU10,$AO10,$AQ10),3)</f>
        <v>55</v>
      </c>
      <c r="AY10" s="62">
        <f>LARGE(($I10,$K10,$M10,$O10,$Q10,$S10,$U10,$W10,$Y10,$AA10,$AC10,$AE10,$AG10,$AI10,$AK10,$AM10,$AS10,$AU10,$AO10,$AQ10),4)</f>
        <v>55</v>
      </c>
      <c r="AZ10" s="62">
        <f>LARGE(($I10,$K10,$M10,$O10,$Q10,$S10,$U10,$W10,$Y10,$AA10,$AC10,$AE10,$AG10,$AI10,$AK10,$AM10,$AS10,$AU10,$AO10,$AQ10),5)</f>
        <v>55</v>
      </c>
      <c r="BA10" s="62">
        <f>LARGE(($I10,$K10,$M10,$O10,$Q10,$S10,$U10,$W10,$Y10,$AA10,$AC10,$AE10,$AG10,$AI10,$AK10,$AM10,$AS10,$AU10,$AO10,$AQ10),6)</f>
        <v>48</v>
      </c>
      <c r="BB10" s="62">
        <f>LARGE(($I10,$K10,$M10,$O10,$Q10,$S10,$U10,$W10,$Y10,$AA10,$AC10,$AE10,$AG10,$AI10,$AK10,$AM10,$AS10,$AU10,$AO10,$AQ10),7)</f>
        <v>48</v>
      </c>
      <c r="BC10" s="62">
        <f>LARGE(($I10,$K10,$M10,$O10,$Q10,$S10,$U10,$W10,$Y10,$AA10,$AC10,$AE10,$AG10,$AI10,$AK10,$AM10,$AS10,$AU10,$AO10,$AQ10),8)</f>
        <v>48</v>
      </c>
      <c r="BD10" s="62">
        <f>LARGE(($I10,$K10,$M10,$O10,$Q10,$S10,$U10,$W10,$Y10,$AA10,$AC10,$AE10,$AG10,$AI10,$AK10,$AM10,$AS10,$AU10,$AO10,$AQ10),9)</f>
        <v>48</v>
      </c>
    </row>
    <row r="11" spans="1:56" ht="16.5" thickBot="1">
      <c r="A11" s="131">
        <v>7</v>
      </c>
      <c r="B11" s="36">
        <v>1997</v>
      </c>
      <c r="C11" s="70" t="s">
        <v>113</v>
      </c>
      <c r="D11" s="71" t="s">
        <v>89</v>
      </c>
      <c r="E11" s="47">
        <f t="shared" si="0"/>
        <v>485</v>
      </c>
      <c r="F11" s="44">
        <f t="shared" si="1"/>
        <v>435</v>
      </c>
      <c r="G11" s="35">
        <f t="shared" si="2"/>
        <v>901</v>
      </c>
      <c r="H11" s="48">
        <v>6</v>
      </c>
      <c r="I11" s="37">
        <f>LOOKUP(H11,Poängberäkning!$B$6:$B$97,Poängberäkning!$C$6:$C$97)</f>
        <v>50</v>
      </c>
      <c r="J11" s="48">
        <v>6</v>
      </c>
      <c r="K11" s="37">
        <f>LOOKUP(J11,Poängberäkning!$B$6:$B$97,Poängberäkning!$C$6:$C$97)</f>
        <v>50</v>
      </c>
      <c r="L11" s="48">
        <v>4</v>
      </c>
      <c r="M11" s="37">
        <f>LOOKUP(L11,Poängberäkning!$B$6:$B$97,Poängberäkning!$C$6:$C$97)</f>
        <v>60</v>
      </c>
      <c r="N11" s="48">
        <v>8</v>
      </c>
      <c r="O11" s="37">
        <f>LOOKUP(N11,Poängberäkning!$B$6:$B$97,Poängberäkning!$C$6:$C$97)</f>
        <v>46</v>
      </c>
      <c r="P11" s="48">
        <v>6</v>
      </c>
      <c r="Q11" s="37">
        <f>LOOKUP(P11,Poängberäkning!$B$6:$B$97,Poängberäkning!$C$6:$C$97)</f>
        <v>50</v>
      </c>
      <c r="R11" s="48">
        <v>5</v>
      </c>
      <c r="S11" s="37">
        <f>LOOKUP(R11,Poängberäkning!$B$6:$B$97,Poängberäkning!$C$6:$C$97)</f>
        <v>55</v>
      </c>
      <c r="T11" s="59">
        <v>4</v>
      </c>
      <c r="U11" s="38">
        <f>LOOKUP(T11,Poängberäkning!$B$6:$B$97,Poängberäkning!$C$6:$C$97)</f>
        <v>60</v>
      </c>
      <c r="V11" s="49">
        <v>4</v>
      </c>
      <c r="W11" s="38">
        <f>LOOKUP(V11,Poängberäkning!$B$6:$B$97,Poängberäkning!$C$6:$C$97)</f>
        <v>60</v>
      </c>
      <c r="X11" s="49">
        <v>6</v>
      </c>
      <c r="Y11" s="38">
        <f>LOOKUP(X11,Poängberäkning!$B$6:$B$97,Poängberäkning!$C$6:$C$97)</f>
        <v>50</v>
      </c>
      <c r="Z11" s="49">
        <v>6</v>
      </c>
      <c r="AA11" s="38">
        <f>LOOKUP(Z11,Poängberäkning!$B$6:$B$97,Poängberäkning!$C$6:$C$97)</f>
        <v>50</v>
      </c>
      <c r="AB11" s="49">
        <v>6</v>
      </c>
      <c r="AC11" s="38">
        <f>LOOKUP(AB11,Poängberäkning!$B$6:$B$97,Poängberäkning!$C$6:$C$97)</f>
        <v>50</v>
      </c>
      <c r="AD11" s="49">
        <v>7</v>
      </c>
      <c r="AE11" s="38">
        <f>LOOKUP(AD11,Poängberäkning!$B$6:$B$97,Poängberäkning!$C$6:$C$97)</f>
        <v>48</v>
      </c>
      <c r="AF11" s="50">
        <v>10</v>
      </c>
      <c r="AG11" s="39">
        <f>LOOKUP(AF11,Poängberäkning!$B$6:$B$97,Poängberäkning!$C$6:$C$97)</f>
        <v>42</v>
      </c>
      <c r="AH11" s="51">
        <v>10</v>
      </c>
      <c r="AI11" s="132">
        <f>LOOKUP(AH11,Poängberäkning!$B$6:$B$97,Poängberäkning!$C$6:$C$97)</f>
        <v>42</v>
      </c>
      <c r="AJ11" s="93"/>
      <c r="AK11" s="61">
        <f>LOOKUP(AJ11,Poängberäkning!$B$6:$B$97,Poängberäkning!$C$6:$C$97)</f>
        <v>0</v>
      </c>
      <c r="AL11" s="93"/>
      <c r="AM11" s="61">
        <f>LOOKUP(AL11,Poängberäkning!$B$6:$B$97,Poängberäkning!$C$6:$C$97)</f>
        <v>0</v>
      </c>
      <c r="AN11" s="93">
        <v>7</v>
      </c>
      <c r="AO11" s="133">
        <f>LOOKUP(AN11,Poängberäkning!$B$6:$B$97,Poängberäkning!$C$6:$C$97)</f>
        <v>48</v>
      </c>
      <c r="AP11" s="93">
        <v>7</v>
      </c>
      <c r="AQ11" s="135">
        <f>LOOKUP(AP11,Poängberäkning!$B$6:$B$97,Poängberäkning!$C$6:$C$97)</f>
        <v>48</v>
      </c>
      <c r="AR11" s="93">
        <v>8</v>
      </c>
      <c r="AS11" s="133">
        <f>LOOKUP(AR11,Poängberäkning!$B$6:$B$97,Poängberäkning!$C$6:$C$97)</f>
        <v>46</v>
      </c>
      <c r="AT11" s="93">
        <v>8</v>
      </c>
      <c r="AU11" s="135">
        <f>LOOKUP(AT11,Poängberäkning!$B$6:$B$97,Poängberäkning!$C$6:$C$97)</f>
        <v>46</v>
      </c>
      <c r="AV11" s="64">
        <f>LARGE(($I11,$K11,$M11,$O11,$Q11,$S11,$U11,$W11,$Y11,$AA11,$AC11,$AE11,$AG11,$AI11,$AK11,$AM11,$AS11,$AU11,$AO11,$AQ11),1)</f>
        <v>60</v>
      </c>
      <c r="AW11" s="62">
        <f>LARGE(($I11,$K11,$M11,$O11,$Q11,$S11,$U11,$W11,$Y11,$AA11,$AC11,$AE11,$AG11,$AI11,$AK11,$AM11,$AS11,$AU11,$AO11,$AQ11),2)</f>
        <v>60</v>
      </c>
      <c r="AX11" s="62">
        <f>LARGE(($I11,$K11,$M11,$O11,$Q11,$S11,$U11,$W11,$Y11,$AA11,$AC11,$AE11,$AG11,$AI11,$AK11,$AM11,$AS11,$AU11,$AO11,$AQ11),3)</f>
        <v>60</v>
      </c>
      <c r="AY11" s="62">
        <f>LARGE(($I11,$K11,$M11,$O11,$Q11,$S11,$U11,$W11,$Y11,$AA11,$AC11,$AE11,$AG11,$AI11,$AK11,$AM11,$AS11,$AU11,$AO11,$AQ11),4)</f>
        <v>55</v>
      </c>
      <c r="AZ11" s="62">
        <f>LARGE(($I11,$K11,$M11,$O11,$Q11,$S11,$U11,$W11,$Y11,$AA11,$AC11,$AE11,$AG11,$AI11,$AK11,$AM11,$AS11,$AU11,$AO11,$AQ11),5)</f>
        <v>50</v>
      </c>
      <c r="BA11" s="62">
        <f>LARGE(($I11,$K11,$M11,$O11,$Q11,$S11,$U11,$W11,$Y11,$AA11,$AC11,$AE11,$AG11,$AI11,$AK11,$AM11,$AS11,$AU11,$AO11,$AQ11),6)</f>
        <v>50</v>
      </c>
      <c r="BB11" s="62">
        <f>LARGE(($I11,$K11,$M11,$O11,$Q11,$S11,$U11,$W11,$Y11,$AA11,$AC11,$AE11,$AG11,$AI11,$AK11,$AM11,$AS11,$AU11,$AO11,$AQ11),7)</f>
        <v>50</v>
      </c>
      <c r="BC11" s="62">
        <f>LARGE(($I11,$K11,$M11,$O11,$Q11,$S11,$U11,$W11,$Y11,$AA11,$AC11,$AE11,$AG11,$AI11,$AK11,$AM11,$AS11,$AU11,$AO11,$AQ11),8)</f>
        <v>50</v>
      </c>
      <c r="BD11" s="62">
        <f>LARGE(($I11,$K11,$M11,$O11,$Q11,$S11,$U11,$W11,$Y11,$AA11,$AC11,$AE11,$AG11,$AI11,$AK11,$AM11,$AS11,$AU11,$AO11,$AQ11),9)</f>
        <v>50</v>
      </c>
    </row>
    <row r="12" spans="1:56" ht="16.5" thickBot="1">
      <c r="A12" s="131">
        <f t="shared" si="3"/>
        <v>8</v>
      </c>
      <c r="B12" s="36">
        <v>1997</v>
      </c>
      <c r="C12" s="70" t="s">
        <v>119</v>
      </c>
      <c r="D12" s="71" t="s">
        <v>19</v>
      </c>
      <c r="E12" s="47">
        <f t="shared" si="0"/>
        <v>455</v>
      </c>
      <c r="F12" s="44">
        <f t="shared" si="1"/>
        <v>409</v>
      </c>
      <c r="G12" s="35">
        <f t="shared" si="2"/>
        <v>673</v>
      </c>
      <c r="H12" s="48">
        <v>10</v>
      </c>
      <c r="I12" s="37">
        <f>LOOKUP(H12,Poängberäkning!$B$6:$B$97,Poängberäkning!$C$6:$C$97)</f>
        <v>42</v>
      </c>
      <c r="J12" s="48">
        <v>5</v>
      </c>
      <c r="K12" s="37">
        <f>LOOKUP(J12,Poängberäkning!$B$6:$B$97,Poängberäkning!$C$6:$C$97)</f>
        <v>55</v>
      </c>
      <c r="L12" s="48">
        <v>9</v>
      </c>
      <c r="M12" s="37">
        <f>LOOKUP(L12,Poängberäkning!$B$6:$B$97,Poängberäkning!$C$6:$C$97)</f>
        <v>44</v>
      </c>
      <c r="N12" s="48">
        <v>7</v>
      </c>
      <c r="O12" s="37">
        <f>LOOKUP(N12,Poängberäkning!$B$6:$B$97,Poängberäkning!$C$6:$C$97)</f>
        <v>48</v>
      </c>
      <c r="P12" s="48">
        <v>7</v>
      </c>
      <c r="Q12" s="37">
        <f>LOOKUP(P12,Poängberäkning!$B$6:$B$97,Poängberäkning!$C$6:$C$97)</f>
        <v>48</v>
      </c>
      <c r="R12" s="48">
        <v>7</v>
      </c>
      <c r="S12" s="37">
        <f>LOOKUP(R12,Poängberäkning!$B$6:$B$97,Poängberäkning!$C$6:$C$97)</f>
        <v>48</v>
      </c>
      <c r="T12" s="59">
        <v>5</v>
      </c>
      <c r="U12" s="38">
        <f>LOOKUP(T12,Poängberäkning!$B$6:$B$97,Poängberäkning!$C$6:$C$97)</f>
        <v>55</v>
      </c>
      <c r="V12" s="49">
        <v>6</v>
      </c>
      <c r="W12" s="38">
        <f>LOOKUP(V12,Poängberäkning!$B$6:$B$97,Poängberäkning!$C$6:$C$97)</f>
        <v>50</v>
      </c>
      <c r="X12" s="49">
        <v>9</v>
      </c>
      <c r="Y12" s="38">
        <f>LOOKUP(X12,Poängberäkning!$B$6:$B$97,Poängberäkning!$C$6:$C$97)</f>
        <v>44</v>
      </c>
      <c r="Z12" s="49">
        <v>9</v>
      </c>
      <c r="AA12" s="38">
        <f>LOOKUP(Z12,Poängberäkning!$B$6:$B$97,Poängberäkning!$C$6:$C$97)</f>
        <v>44</v>
      </c>
      <c r="AB12" s="49">
        <v>9</v>
      </c>
      <c r="AC12" s="38">
        <f>LOOKUP(AB12,Poängberäkning!$B$6:$B$97,Poängberäkning!$C$6:$C$97)</f>
        <v>44</v>
      </c>
      <c r="AD12" s="49">
        <v>8</v>
      </c>
      <c r="AE12" s="38">
        <f>LOOKUP(AD12,Poängberäkning!$B$6:$B$97,Poängberäkning!$C$6:$C$97)</f>
        <v>46</v>
      </c>
      <c r="AF12" s="50"/>
      <c r="AG12" s="39">
        <f>LOOKUP(AF12,Poängberäkning!$B$6:$B$97,Poängberäkning!$C$6:$C$97)</f>
        <v>0</v>
      </c>
      <c r="AH12" s="51"/>
      <c r="AI12" s="132">
        <f>LOOKUP(AH12,Poängberäkning!$B$6:$B$97,Poängberäkning!$C$6:$C$97)</f>
        <v>0</v>
      </c>
      <c r="AJ12" s="93"/>
      <c r="AK12" s="61">
        <f>LOOKUP(AJ12,Poängberäkning!$B$6:$B$97,Poängberäkning!$C$6:$C$97)</f>
        <v>0</v>
      </c>
      <c r="AL12" s="93"/>
      <c r="AM12" s="61">
        <f>LOOKUP(AL12,Poängberäkning!$B$6:$B$97,Poängberäkning!$C$6:$C$97)</f>
        <v>0</v>
      </c>
      <c r="AN12" s="93"/>
      <c r="AO12" s="133">
        <f>LOOKUP(AN12,Poängberäkning!$B$6:$B$97,Poängberäkning!$C$6:$C$97)</f>
        <v>0</v>
      </c>
      <c r="AP12" s="93"/>
      <c r="AQ12" s="135">
        <f>LOOKUP(AP12,Poängberäkning!$B$6:$B$97,Poängberäkning!$C$6:$C$97)</f>
        <v>0</v>
      </c>
      <c r="AR12" s="93">
        <v>5</v>
      </c>
      <c r="AS12" s="133">
        <f>LOOKUP(AR12,Poängberäkning!$B$6:$B$97,Poängberäkning!$C$6:$C$97)</f>
        <v>55</v>
      </c>
      <c r="AT12" s="93">
        <v>6</v>
      </c>
      <c r="AU12" s="135">
        <f>LOOKUP(AT12,Poängberäkning!$B$6:$B$97,Poängberäkning!$C$6:$C$97)</f>
        <v>50</v>
      </c>
      <c r="AV12" s="64">
        <f>LARGE(($I12,$K12,$M12,$O12,$Q12,$S12,$U12,$W12,$Y12,$AA12,$AC12,$AE12,$AG12,$AI12,$AK12,$AM12,$AS12,$AU12,$AO12,$AQ12),1)</f>
        <v>55</v>
      </c>
      <c r="AW12" s="62">
        <f>LARGE(($I12,$K12,$M12,$O12,$Q12,$S12,$U12,$W12,$Y12,$AA12,$AC12,$AE12,$AG12,$AI12,$AK12,$AM12,$AS12,$AU12,$AO12,$AQ12),2)</f>
        <v>55</v>
      </c>
      <c r="AX12" s="62">
        <f>LARGE(($I12,$K12,$M12,$O12,$Q12,$S12,$U12,$W12,$Y12,$AA12,$AC12,$AE12,$AG12,$AI12,$AK12,$AM12,$AS12,$AU12,$AO12,$AQ12),3)</f>
        <v>55</v>
      </c>
      <c r="AY12" s="62">
        <f>LARGE(($I12,$K12,$M12,$O12,$Q12,$S12,$U12,$W12,$Y12,$AA12,$AC12,$AE12,$AG12,$AI12,$AK12,$AM12,$AS12,$AU12,$AO12,$AQ12),4)</f>
        <v>50</v>
      </c>
      <c r="AZ12" s="62">
        <f>LARGE(($I12,$K12,$M12,$O12,$Q12,$S12,$U12,$W12,$Y12,$AA12,$AC12,$AE12,$AG12,$AI12,$AK12,$AM12,$AS12,$AU12,$AO12,$AQ12),5)</f>
        <v>50</v>
      </c>
      <c r="BA12" s="62">
        <f>LARGE(($I12,$K12,$M12,$O12,$Q12,$S12,$U12,$W12,$Y12,$AA12,$AC12,$AE12,$AG12,$AI12,$AK12,$AM12,$AS12,$AU12,$AO12,$AQ12),6)</f>
        <v>48</v>
      </c>
      <c r="BB12" s="62">
        <f>LARGE(($I12,$K12,$M12,$O12,$Q12,$S12,$U12,$W12,$Y12,$AA12,$AC12,$AE12,$AG12,$AI12,$AK12,$AM12,$AS12,$AU12,$AO12,$AQ12),7)</f>
        <v>48</v>
      </c>
      <c r="BC12" s="62">
        <f>LARGE(($I12,$K12,$M12,$O12,$Q12,$S12,$U12,$W12,$Y12,$AA12,$AC12,$AE12,$AG12,$AI12,$AK12,$AM12,$AS12,$AU12,$AO12,$AQ12),8)</f>
        <v>48</v>
      </c>
      <c r="BD12" s="62">
        <f>LARGE(($I12,$K12,$M12,$O12,$Q12,$S12,$U12,$W12,$Y12,$AA12,$AC12,$AE12,$AG12,$AI12,$AK12,$AM12,$AS12,$AU12,$AO12,$AQ12),9)</f>
        <v>46</v>
      </c>
    </row>
    <row r="13" spans="1:56" ht="16.5" thickBot="1">
      <c r="A13" s="131">
        <v>9</v>
      </c>
      <c r="B13" s="36">
        <v>1997</v>
      </c>
      <c r="C13" s="70" t="s">
        <v>115</v>
      </c>
      <c r="D13" s="71" t="s">
        <v>97</v>
      </c>
      <c r="E13" s="47">
        <f t="shared" si="0"/>
        <v>436</v>
      </c>
      <c r="F13" s="44">
        <f t="shared" si="1"/>
        <v>390</v>
      </c>
      <c r="G13" s="35">
        <f t="shared" si="2"/>
        <v>748</v>
      </c>
      <c r="H13" s="48">
        <v>7</v>
      </c>
      <c r="I13" s="37">
        <f>LOOKUP(H13,Poängberäkning!$B$6:$B$97,Poängberäkning!$C$6:$C$97)</f>
        <v>48</v>
      </c>
      <c r="J13" s="48"/>
      <c r="K13" s="37">
        <f>LOOKUP(J13,Poängberäkning!$B$6:$B$97,Poängberäkning!$C$6:$C$97)</f>
        <v>0</v>
      </c>
      <c r="L13" s="48">
        <v>7</v>
      </c>
      <c r="M13" s="37">
        <f>LOOKUP(L13,Poängberäkning!$B$6:$B$97,Poängberäkning!$C$6:$C$97)</f>
        <v>48</v>
      </c>
      <c r="N13" s="48">
        <v>10</v>
      </c>
      <c r="O13" s="37">
        <f>LOOKUP(N13,Poängberäkning!$B$6:$B$97,Poängberäkning!$C$6:$C$97)</f>
        <v>42</v>
      </c>
      <c r="P13" s="48">
        <v>8</v>
      </c>
      <c r="Q13" s="37">
        <f>LOOKUP(P13,Poängberäkning!$B$6:$B$97,Poängberäkning!$C$6:$C$97)</f>
        <v>46</v>
      </c>
      <c r="R13" s="48">
        <v>9</v>
      </c>
      <c r="S13" s="37">
        <f>LOOKUP(R13,Poängberäkning!$B$6:$B$97,Poängberäkning!$C$6:$C$97)</f>
        <v>44</v>
      </c>
      <c r="T13" s="59">
        <v>8</v>
      </c>
      <c r="U13" s="38">
        <f>LOOKUP(T13,Poängberäkning!$B$6:$B$97,Poängberäkning!$C$6:$C$97)</f>
        <v>46</v>
      </c>
      <c r="V13" s="49">
        <v>9</v>
      </c>
      <c r="W13" s="38">
        <f>LOOKUP(V13,Poängberäkning!$B$6:$B$97,Poängberäkning!$C$6:$C$97)</f>
        <v>44</v>
      </c>
      <c r="X13" s="49">
        <v>8</v>
      </c>
      <c r="Y13" s="38">
        <f>LOOKUP(X13,Poängberäkning!$B$6:$B$97,Poängberäkning!$C$6:$C$97)</f>
        <v>46</v>
      </c>
      <c r="Z13" s="49">
        <v>7</v>
      </c>
      <c r="AA13" s="38">
        <f>LOOKUP(Z13,Poängberäkning!$B$6:$B$97,Poängberäkning!$C$6:$C$97)</f>
        <v>48</v>
      </c>
      <c r="AB13" s="49">
        <v>8</v>
      </c>
      <c r="AC13" s="38">
        <f>LOOKUP(AB13,Poängberäkning!$B$6:$B$97,Poängberäkning!$C$6:$C$97)</f>
        <v>46</v>
      </c>
      <c r="AD13" s="49">
        <v>9</v>
      </c>
      <c r="AE13" s="38">
        <f>LOOKUP(AD13,Poängberäkning!$B$6:$B$97,Poängberäkning!$C$6:$C$97)</f>
        <v>44</v>
      </c>
      <c r="AF13" s="50">
        <v>7</v>
      </c>
      <c r="AG13" s="39">
        <f>LOOKUP(AF13,Poängberäkning!$B$6:$B$97,Poängberäkning!$C$6:$C$97)</f>
        <v>48</v>
      </c>
      <c r="AH13" s="51">
        <v>7</v>
      </c>
      <c r="AI13" s="132">
        <f>LOOKUP(AH13,Poängberäkning!$B$6:$B$97,Poängberäkning!$C$6:$C$97)</f>
        <v>48</v>
      </c>
      <c r="AJ13" s="93"/>
      <c r="AK13" s="61">
        <f>LOOKUP(AJ13,Poängberäkning!$B$6:$B$97,Poängberäkning!$C$6:$C$97)</f>
        <v>0</v>
      </c>
      <c r="AL13" s="93"/>
      <c r="AM13" s="61">
        <f>LOOKUP(AL13,Poängberäkning!$B$6:$B$97,Poängberäkning!$C$6:$C$97)</f>
        <v>0</v>
      </c>
      <c r="AN13" s="93">
        <v>6</v>
      </c>
      <c r="AO13" s="133">
        <f>LOOKUP(AN13,Poängberäkning!$B$6:$B$97,Poängberäkning!$C$6:$C$97)</f>
        <v>50</v>
      </c>
      <c r="AP13" s="93">
        <v>6</v>
      </c>
      <c r="AQ13" s="135">
        <f>LOOKUP(AP13,Poängberäkning!$B$6:$B$97,Poängberäkning!$C$6:$C$97)</f>
        <v>50</v>
      </c>
      <c r="AR13" s="93">
        <v>6</v>
      </c>
      <c r="AS13" s="133">
        <f>LOOKUP(AR13,Poängberäkning!$B$6:$B$97,Poängberäkning!$C$6:$C$97)</f>
        <v>50</v>
      </c>
      <c r="AT13" s="93"/>
      <c r="AU13" s="135">
        <f>LOOKUP(AT13,Poängberäkning!$B$6:$B$97,Poängberäkning!$C$6:$C$97)</f>
        <v>0</v>
      </c>
      <c r="AV13" s="64">
        <f>LARGE(($I13,$K13,$M13,$O13,$Q13,$S13,$U13,$W13,$Y13,$AA13,$AC13,$AE13,$AG13,$AI13,$AK13,$AM13,$AS13,$AU13,$AO13,$AQ13),1)</f>
        <v>50</v>
      </c>
      <c r="AW13" s="62">
        <f>LARGE(($I13,$K13,$M13,$O13,$Q13,$S13,$U13,$W13,$Y13,$AA13,$AC13,$AE13,$AG13,$AI13,$AK13,$AM13,$AS13,$AU13,$AO13,$AQ13),2)</f>
        <v>50</v>
      </c>
      <c r="AX13" s="62">
        <f>LARGE(($I13,$K13,$M13,$O13,$Q13,$S13,$U13,$W13,$Y13,$AA13,$AC13,$AE13,$AG13,$AI13,$AK13,$AM13,$AS13,$AU13,$AO13,$AQ13),3)</f>
        <v>50</v>
      </c>
      <c r="AY13" s="62">
        <f>LARGE(($I13,$K13,$M13,$O13,$Q13,$S13,$U13,$W13,$Y13,$AA13,$AC13,$AE13,$AG13,$AI13,$AK13,$AM13,$AS13,$AU13,$AO13,$AQ13),4)</f>
        <v>48</v>
      </c>
      <c r="AZ13" s="62">
        <f>LARGE(($I13,$K13,$M13,$O13,$Q13,$S13,$U13,$W13,$Y13,$AA13,$AC13,$AE13,$AG13,$AI13,$AK13,$AM13,$AS13,$AU13,$AO13,$AQ13),5)</f>
        <v>48</v>
      </c>
      <c r="BA13" s="62">
        <f>LARGE(($I13,$K13,$M13,$O13,$Q13,$S13,$U13,$W13,$Y13,$AA13,$AC13,$AE13,$AG13,$AI13,$AK13,$AM13,$AS13,$AU13,$AO13,$AQ13),6)</f>
        <v>48</v>
      </c>
      <c r="BB13" s="62">
        <f>LARGE(($I13,$K13,$M13,$O13,$Q13,$S13,$U13,$W13,$Y13,$AA13,$AC13,$AE13,$AG13,$AI13,$AK13,$AM13,$AS13,$AU13,$AO13,$AQ13),7)</f>
        <v>48</v>
      </c>
      <c r="BC13" s="62">
        <f>LARGE(($I13,$K13,$M13,$O13,$Q13,$S13,$U13,$W13,$Y13,$AA13,$AC13,$AE13,$AG13,$AI13,$AK13,$AM13,$AS13,$AU13,$AO13,$AQ13),8)</f>
        <v>48</v>
      </c>
      <c r="BD13" s="62">
        <f>LARGE(($I13,$K13,$M13,$O13,$Q13,$S13,$U13,$W13,$Y13,$AA13,$AC13,$AE13,$AG13,$AI13,$AK13,$AM13,$AS13,$AU13,$AO13,$AQ13),9)</f>
        <v>46</v>
      </c>
    </row>
    <row r="14" spans="1:56" ht="16.5" thickBot="1">
      <c r="A14" s="131">
        <v>10</v>
      </c>
      <c r="B14" s="36">
        <v>1997</v>
      </c>
      <c r="C14" s="70" t="s">
        <v>118</v>
      </c>
      <c r="D14" s="71" t="s">
        <v>89</v>
      </c>
      <c r="E14" s="47">
        <f t="shared" si="0"/>
        <v>420</v>
      </c>
      <c r="F14" s="44">
        <f t="shared" si="1"/>
        <v>376</v>
      </c>
      <c r="G14" s="35">
        <f t="shared" si="2"/>
        <v>754</v>
      </c>
      <c r="H14" s="48">
        <v>9</v>
      </c>
      <c r="I14" s="37">
        <f>LOOKUP(H14,Poängberäkning!$B$6:$B$97,Poängberäkning!$C$6:$C$97)</f>
        <v>44</v>
      </c>
      <c r="J14" s="48"/>
      <c r="K14" s="37">
        <f>LOOKUP(J14,Poängberäkning!$B$6:$B$97,Poängberäkning!$C$6:$C$97)</f>
        <v>0</v>
      </c>
      <c r="L14" s="48">
        <v>6</v>
      </c>
      <c r="M14" s="37">
        <f>LOOKUP(L14,Poängberäkning!$B$6:$B$97,Poängberäkning!$C$6:$C$97)</f>
        <v>50</v>
      </c>
      <c r="N14" s="48">
        <v>9</v>
      </c>
      <c r="O14" s="37">
        <f>LOOKUP(N14,Poängberäkning!$B$6:$B$97,Poängberäkning!$C$6:$C$97)</f>
        <v>44</v>
      </c>
      <c r="P14" s="48">
        <v>9</v>
      </c>
      <c r="Q14" s="37">
        <f>LOOKUP(P14,Poängberäkning!$B$6:$B$97,Poängberäkning!$C$6:$C$97)</f>
        <v>44</v>
      </c>
      <c r="R14" s="48">
        <v>10</v>
      </c>
      <c r="S14" s="37">
        <f>LOOKUP(R14,Poängberäkning!$B$6:$B$97,Poängberäkning!$C$6:$C$97)</f>
        <v>42</v>
      </c>
      <c r="T14" s="59">
        <v>6</v>
      </c>
      <c r="U14" s="38">
        <f>LOOKUP(T14,Poängberäkning!$B$6:$B$97,Poängberäkning!$C$6:$C$97)</f>
        <v>50</v>
      </c>
      <c r="V14" s="49">
        <v>7</v>
      </c>
      <c r="W14" s="38">
        <f>LOOKUP(V14,Poängberäkning!$B$6:$B$97,Poängberäkning!$C$6:$C$97)</f>
        <v>48</v>
      </c>
      <c r="X14" s="49">
        <v>7</v>
      </c>
      <c r="Y14" s="38">
        <f>LOOKUP(X14,Poängberäkning!$B$6:$B$97,Poängberäkning!$C$6:$C$97)</f>
        <v>48</v>
      </c>
      <c r="Z14" s="49">
        <v>8</v>
      </c>
      <c r="AA14" s="38">
        <f>LOOKUP(Z14,Poängberäkning!$B$6:$B$97,Poängberäkning!$C$6:$C$97)</f>
        <v>46</v>
      </c>
      <c r="AB14" s="49">
        <v>11</v>
      </c>
      <c r="AC14" s="38">
        <f>LOOKUP(AB14,Poängberäkning!$B$6:$B$97,Poängberäkning!$C$6:$C$97)</f>
        <v>40</v>
      </c>
      <c r="AD14" s="49">
        <v>10</v>
      </c>
      <c r="AE14" s="38">
        <f>LOOKUP(AD14,Poängberäkning!$B$6:$B$97,Poängberäkning!$C$6:$C$97)</f>
        <v>42</v>
      </c>
      <c r="AF14" s="50">
        <v>11</v>
      </c>
      <c r="AG14" s="39">
        <f>LOOKUP(AF14,Poängberäkning!$B$6:$B$97,Poängberäkning!$C$6:$C$97)</f>
        <v>40</v>
      </c>
      <c r="AH14" s="50">
        <v>11</v>
      </c>
      <c r="AI14" s="132">
        <f>LOOKUP(AH14,Poängberäkning!$B$6:$B$97,Poängberäkning!$C$6:$C$97)</f>
        <v>40</v>
      </c>
      <c r="AJ14" s="93"/>
      <c r="AK14" s="61">
        <f>LOOKUP(AJ14,Poängberäkning!$B$6:$B$97,Poängberäkning!$C$6:$C$97)</f>
        <v>0</v>
      </c>
      <c r="AL14" s="93"/>
      <c r="AM14" s="61">
        <f>LOOKUP(AL14,Poängberäkning!$B$6:$B$97,Poängberäkning!$C$6:$C$97)</f>
        <v>0</v>
      </c>
      <c r="AN14" s="93">
        <v>8</v>
      </c>
      <c r="AO14" s="133">
        <f>LOOKUP(AN14,Poängberäkning!$B$6:$B$97,Poängberäkning!$C$6:$C$97)</f>
        <v>46</v>
      </c>
      <c r="AP14" s="93">
        <v>9</v>
      </c>
      <c r="AQ14" s="135">
        <f>LOOKUP(AP14,Poängberäkning!$B$6:$B$97,Poängberäkning!$C$6:$C$97)</f>
        <v>44</v>
      </c>
      <c r="AR14" s="93">
        <v>10</v>
      </c>
      <c r="AS14" s="133">
        <f>LOOKUP(AR14,Poängberäkning!$B$6:$B$97,Poängberäkning!$C$6:$C$97)</f>
        <v>42</v>
      </c>
      <c r="AT14" s="93">
        <v>9</v>
      </c>
      <c r="AU14" s="135">
        <f>LOOKUP(AT14,Poängberäkning!$B$6:$B$97,Poängberäkning!$C$6:$C$97)</f>
        <v>44</v>
      </c>
      <c r="AV14" s="64">
        <f>LARGE(($I14,$K14,$M14,$O14,$Q14,$S14,$U14,$W14,$Y14,$AA14,$AC14,$AE14,$AG14,$AI14,$AK14,$AM14,$AS14,$AU14,$AO14,$AQ14),1)</f>
        <v>50</v>
      </c>
      <c r="AW14" s="62">
        <f>LARGE(($I14,$K14,$M14,$O14,$Q14,$S14,$U14,$W14,$Y14,$AA14,$AC14,$AE14,$AG14,$AI14,$AK14,$AM14,$AS14,$AU14,$AO14,$AQ14),2)</f>
        <v>50</v>
      </c>
      <c r="AX14" s="62">
        <f>LARGE(($I14,$K14,$M14,$O14,$Q14,$S14,$U14,$W14,$Y14,$AA14,$AC14,$AE14,$AG14,$AI14,$AK14,$AM14,$AS14,$AU14,$AO14,$AQ14),3)</f>
        <v>48</v>
      </c>
      <c r="AY14" s="62">
        <f>LARGE(($I14,$K14,$M14,$O14,$Q14,$S14,$U14,$W14,$Y14,$AA14,$AC14,$AE14,$AG14,$AI14,$AK14,$AM14,$AS14,$AU14,$AO14,$AQ14),4)</f>
        <v>48</v>
      </c>
      <c r="AZ14" s="62">
        <f>LARGE(($I14,$K14,$M14,$O14,$Q14,$S14,$U14,$W14,$Y14,$AA14,$AC14,$AE14,$AG14,$AI14,$AK14,$AM14,$AS14,$AU14,$AO14,$AQ14),5)</f>
        <v>46</v>
      </c>
      <c r="BA14" s="62">
        <f>LARGE(($I14,$K14,$M14,$O14,$Q14,$S14,$U14,$W14,$Y14,$AA14,$AC14,$AE14,$AG14,$AI14,$AK14,$AM14,$AS14,$AU14,$AO14,$AQ14),6)</f>
        <v>46</v>
      </c>
      <c r="BB14" s="62">
        <f>LARGE(($I14,$K14,$M14,$O14,$Q14,$S14,$U14,$W14,$Y14,$AA14,$AC14,$AE14,$AG14,$AI14,$AK14,$AM14,$AS14,$AU14,$AO14,$AQ14),7)</f>
        <v>44</v>
      </c>
      <c r="BC14" s="62">
        <f>LARGE(($I14,$K14,$M14,$O14,$Q14,$S14,$U14,$W14,$Y14,$AA14,$AC14,$AE14,$AG14,$AI14,$AK14,$AM14,$AS14,$AU14,$AO14,$AQ14),8)</f>
        <v>44</v>
      </c>
      <c r="BD14" s="62">
        <f>LARGE(($I14,$K14,$M14,$O14,$Q14,$S14,$U14,$W14,$Y14,$AA14,$AC14,$AE14,$AG14,$AI14,$AK14,$AM14,$AS14,$AU14,$AO14,$AQ14),9)</f>
        <v>44</v>
      </c>
    </row>
    <row r="15" spans="1:56" ht="16.5" thickBot="1">
      <c r="A15" s="131">
        <f t="shared" si="3"/>
        <v>11</v>
      </c>
      <c r="B15" s="36">
        <v>1997</v>
      </c>
      <c r="C15" s="70" t="s">
        <v>124</v>
      </c>
      <c r="D15" s="71" t="s">
        <v>125</v>
      </c>
      <c r="E15" s="47">
        <f t="shared" si="0"/>
        <v>403</v>
      </c>
      <c r="F15" s="44">
        <f t="shared" si="1"/>
        <v>363</v>
      </c>
      <c r="G15" s="35">
        <f t="shared" si="2"/>
        <v>443</v>
      </c>
      <c r="H15" s="48"/>
      <c r="I15" s="37">
        <f>LOOKUP(H15,Poängberäkning!$B$6:$B$97,Poängberäkning!$C$6:$C$97)</f>
        <v>0</v>
      </c>
      <c r="J15" s="48">
        <v>9</v>
      </c>
      <c r="K15" s="37">
        <f>LOOKUP(J15,Poängberäkning!$B$6:$B$97,Poängberäkning!$C$6:$C$97)</f>
        <v>44</v>
      </c>
      <c r="L15" s="48"/>
      <c r="M15" s="37">
        <f>LOOKUP(L15,Poängberäkning!$B$6:$B$97,Poängberäkning!$C$6:$C$97)</f>
        <v>0</v>
      </c>
      <c r="N15" s="48">
        <v>11</v>
      </c>
      <c r="O15" s="37">
        <f>LOOKUP(N15,Poängberäkning!$B$6:$B$97,Poängberäkning!$C$6:$C$97)</f>
        <v>40</v>
      </c>
      <c r="P15" s="48">
        <v>11</v>
      </c>
      <c r="Q15" s="37">
        <f>LOOKUP(P15,Poängberäkning!$B$6:$B$97,Poängberäkning!$C$6:$C$97)</f>
        <v>40</v>
      </c>
      <c r="R15" s="48">
        <v>11</v>
      </c>
      <c r="S15" s="37">
        <f>LOOKUP(R15,Poängberäkning!$B$6:$B$97,Poängberäkning!$C$6:$C$97)</f>
        <v>40</v>
      </c>
      <c r="T15" s="59"/>
      <c r="U15" s="38">
        <f>LOOKUP(T15,Poängberäkning!$B$6:$B$97,Poängberäkning!$C$6:$C$97)</f>
        <v>0</v>
      </c>
      <c r="V15" s="49"/>
      <c r="W15" s="38">
        <f>LOOKUP(V15,Poängberäkning!$B$6:$B$97,Poängberäkning!$C$6:$C$97)</f>
        <v>0</v>
      </c>
      <c r="X15" s="49">
        <v>10</v>
      </c>
      <c r="Y15" s="38">
        <f>LOOKUP(X15,Poängberäkning!$B$6:$B$97,Poängberäkning!$C$6:$C$97)</f>
        <v>42</v>
      </c>
      <c r="Z15" s="49"/>
      <c r="AA15" s="38">
        <f>LOOKUP(Z15,Poängberäkning!$B$6:$B$97,Poängberäkning!$C$6:$C$97)</f>
        <v>0</v>
      </c>
      <c r="AB15" s="49">
        <v>10</v>
      </c>
      <c r="AC15" s="38">
        <f>LOOKUP(AB15,Poängberäkning!$B$6:$B$97,Poängberäkning!$C$6:$C$97)</f>
        <v>42</v>
      </c>
      <c r="AD15" s="49"/>
      <c r="AE15" s="38">
        <f>LOOKUP(AD15,Poängberäkning!$B$6:$B$97,Poängberäkning!$C$6:$C$97)</f>
        <v>0</v>
      </c>
      <c r="AF15" s="50">
        <v>8</v>
      </c>
      <c r="AG15" s="39">
        <f>LOOKUP(AF15,Poängberäkning!$B$6:$B$97,Poängberäkning!$C$6:$C$97)</f>
        <v>46</v>
      </c>
      <c r="AH15" s="50">
        <v>6</v>
      </c>
      <c r="AI15" s="132">
        <f>LOOKUP(AH15,Poängberäkning!$B$6:$B$97,Poängberäkning!$C$6:$C$97)</f>
        <v>50</v>
      </c>
      <c r="AJ15" s="93"/>
      <c r="AK15" s="61">
        <f>LOOKUP(AJ15,Poängberäkning!$B$6:$B$97,Poängberäkning!$C$6:$C$97)</f>
        <v>0</v>
      </c>
      <c r="AL15" s="93"/>
      <c r="AM15" s="61">
        <f>LOOKUP(AL15,Poängberäkning!$B$6:$B$97,Poängberäkning!$C$6:$C$97)</f>
        <v>0</v>
      </c>
      <c r="AN15" s="93"/>
      <c r="AO15" s="133">
        <f>LOOKUP(AN15,Poängberäkning!$B$6:$B$97,Poängberäkning!$C$6:$C$97)</f>
        <v>0</v>
      </c>
      <c r="AP15" s="93"/>
      <c r="AQ15" s="135">
        <f>LOOKUP(AP15,Poängberäkning!$B$6:$B$97,Poängberäkning!$C$6:$C$97)</f>
        <v>0</v>
      </c>
      <c r="AR15" s="93">
        <v>9</v>
      </c>
      <c r="AS15" s="133">
        <f>LOOKUP(AR15,Poängberäkning!$B$6:$B$97,Poängberäkning!$C$6:$C$97)</f>
        <v>44</v>
      </c>
      <c r="AT15" s="93">
        <v>5</v>
      </c>
      <c r="AU15" s="135">
        <f>LOOKUP(AT15,Poängberäkning!$B$6:$B$97,Poängberäkning!$C$6:$C$97)</f>
        <v>55</v>
      </c>
      <c r="AV15" s="64">
        <f>LARGE(($I15,$K15,$M15,$O15,$Q15,$S15,$U15,$W15,$Y15,$AA15,$AC15,$AE15,$AG15,$AI15,$AK15,$AM15,$AS15,$AU15,$AO15,$AQ15),1)</f>
        <v>55</v>
      </c>
      <c r="AW15" s="62">
        <f>LARGE(($I15,$K15,$M15,$O15,$Q15,$S15,$U15,$W15,$Y15,$AA15,$AC15,$AE15,$AG15,$AI15,$AK15,$AM15,$AS15,$AU15,$AO15,$AQ15),2)</f>
        <v>50</v>
      </c>
      <c r="AX15" s="62">
        <f>LARGE(($I15,$K15,$M15,$O15,$Q15,$S15,$U15,$W15,$Y15,$AA15,$AC15,$AE15,$AG15,$AI15,$AK15,$AM15,$AS15,$AU15,$AO15,$AQ15),3)</f>
        <v>46</v>
      </c>
      <c r="AY15" s="62">
        <f>LARGE(($I15,$K15,$M15,$O15,$Q15,$S15,$U15,$W15,$Y15,$AA15,$AC15,$AE15,$AG15,$AI15,$AK15,$AM15,$AS15,$AU15,$AO15,$AQ15),4)</f>
        <v>44</v>
      </c>
      <c r="AZ15" s="62">
        <f>LARGE(($I15,$K15,$M15,$O15,$Q15,$S15,$U15,$W15,$Y15,$AA15,$AC15,$AE15,$AG15,$AI15,$AK15,$AM15,$AS15,$AU15,$AO15,$AQ15),5)</f>
        <v>44</v>
      </c>
      <c r="BA15" s="62">
        <f>LARGE(($I15,$K15,$M15,$O15,$Q15,$S15,$U15,$W15,$Y15,$AA15,$AC15,$AE15,$AG15,$AI15,$AK15,$AM15,$AS15,$AU15,$AO15,$AQ15),6)</f>
        <v>42</v>
      </c>
      <c r="BB15" s="62">
        <f>LARGE(($I15,$K15,$M15,$O15,$Q15,$S15,$U15,$W15,$Y15,$AA15,$AC15,$AE15,$AG15,$AI15,$AK15,$AM15,$AS15,$AU15,$AO15,$AQ15),7)</f>
        <v>42</v>
      </c>
      <c r="BC15" s="62">
        <f>LARGE(($I15,$K15,$M15,$O15,$Q15,$S15,$U15,$W15,$Y15,$AA15,$AC15,$AE15,$AG15,$AI15,$AK15,$AM15,$AS15,$AU15,$AO15,$AQ15),8)</f>
        <v>40</v>
      </c>
      <c r="BD15" s="62">
        <f>LARGE(($I15,$K15,$M15,$O15,$Q15,$S15,$U15,$W15,$Y15,$AA15,$AC15,$AE15,$AG15,$AI15,$AK15,$AM15,$AS15,$AU15,$AO15,$AQ15),9)</f>
        <v>40</v>
      </c>
    </row>
    <row r="16" spans="1:56" ht="16.5" thickBot="1">
      <c r="A16" s="131">
        <f t="shared" si="3"/>
        <v>12</v>
      </c>
      <c r="B16" s="36">
        <v>1997</v>
      </c>
      <c r="C16" s="70" t="s">
        <v>120</v>
      </c>
      <c r="D16" s="71" t="s">
        <v>87</v>
      </c>
      <c r="E16" s="47">
        <f t="shared" si="0"/>
        <v>375</v>
      </c>
      <c r="F16" s="44">
        <f t="shared" si="1"/>
        <v>336</v>
      </c>
      <c r="G16" s="35">
        <f t="shared" si="2"/>
        <v>375</v>
      </c>
      <c r="H16" s="48">
        <v>11</v>
      </c>
      <c r="I16" s="37">
        <f>LOOKUP(H16,Poängberäkning!$B$6:$B$97,Poängberäkning!$C$6:$C$97)</f>
        <v>40</v>
      </c>
      <c r="J16" s="48">
        <v>10</v>
      </c>
      <c r="K16" s="37">
        <f>LOOKUP(J16,Poängberäkning!$B$6:$B$97,Poängberäkning!$C$6:$C$97)</f>
        <v>42</v>
      </c>
      <c r="L16" s="48">
        <v>11</v>
      </c>
      <c r="M16" s="37">
        <f>LOOKUP(L16,Poängberäkning!$B$6:$B$97,Poängberäkning!$C$6:$C$97)</f>
        <v>40</v>
      </c>
      <c r="N16" s="48"/>
      <c r="O16" s="37">
        <f>LOOKUP(N16,Poängberäkning!$B$6:$B$97,Poängberäkning!$C$6:$C$97)</f>
        <v>0</v>
      </c>
      <c r="P16" s="48"/>
      <c r="Q16" s="37">
        <f>LOOKUP(P16,Poängberäkning!$B$6:$B$97,Poängberäkning!$C$6:$C$97)</f>
        <v>0</v>
      </c>
      <c r="R16" s="48"/>
      <c r="S16" s="37">
        <f>LOOKUP(R16,Poängberäkning!$B$6:$B$97,Poängberäkning!$C$6:$C$97)</f>
        <v>0</v>
      </c>
      <c r="T16" s="59"/>
      <c r="U16" s="38">
        <f>LOOKUP(T16,Poängberäkning!$B$6:$B$97,Poängberäkning!$C$6:$C$97)</f>
        <v>0</v>
      </c>
      <c r="V16" s="49">
        <v>8</v>
      </c>
      <c r="W16" s="38">
        <f>LOOKUP(V16,Poängberäkning!$B$6:$B$97,Poängberäkning!$C$6:$C$97)</f>
        <v>46</v>
      </c>
      <c r="X16" s="49">
        <v>11</v>
      </c>
      <c r="Y16" s="38">
        <f>LOOKUP(X16,Poängberäkning!$B$6:$B$97,Poängberäkning!$C$6:$C$97)</f>
        <v>40</v>
      </c>
      <c r="Z16" s="49">
        <v>10</v>
      </c>
      <c r="AA16" s="38">
        <f>LOOKUP(Z16,Poängberäkning!$B$6:$B$97,Poängberäkning!$C$6:$C$97)</f>
        <v>42</v>
      </c>
      <c r="AB16" s="49"/>
      <c r="AC16" s="38">
        <f>LOOKUP(AB16,Poängberäkning!$B$6:$B$97,Poängberäkning!$C$6:$C$97)</f>
        <v>0</v>
      </c>
      <c r="AD16" s="49"/>
      <c r="AE16" s="38">
        <f>LOOKUP(AD16,Poängberäkning!$B$6:$B$97,Poängberäkning!$C$6:$C$97)</f>
        <v>0</v>
      </c>
      <c r="AF16" s="50"/>
      <c r="AG16" s="39">
        <f>LOOKUP(AF16,Poängberäkning!$B$6:$B$97,Poängberäkning!$C$6:$C$97)</f>
        <v>0</v>
      </c>
      <c r="AH16" s="51">
        <v>12</v>
      </c>
      <c r="AI16" s="132">
        <f>LOOKUP(AH16,Poängberäkning!$B$6:$B$97,Poängberäkning!$C$6:$C$97)</f>
        <v>39</v>
      </c>
      <c r="AJ16" s="93"/>
      <c r="AK16" s="61">
        <f>LOOKUP(AJ16,Poängberäkning!$B$6:$B$97,Poängberäkning!$C$6:$C$97)</f>
        <v>0</v>
      </c>
      <c r="AL16" s="93"/>
      <c r="AM16" s="61">
        <f>LOOKUP(AL16,Poängberäkning!$B$6:$B$97,Poängberäkning!$C$6:$C$97)</f>
        <v>0</v>
      </c>
      <c r="AN16" s="93">
        <v>9</v>
      </c>
      <c r="AO16" s="133">
        <f>LOOKUP(AN16,Poängberäkning!$B$6:$B$97,Poängberäkning!$C$6:$C$97)</f>
        <v>44</v>
      </c>
      <c r="AP16" s="93">
        <v>10</v>
      </c>
      <c r="AQ16" s="135">
        <f>LOOKUP(AP16,Poängberäkning!$B$6:$B$97,Poängberäkning!$C$6:$C$97)</f>
        <v>42</v>
      </c>
      <c r="AR16" s="93"/>
      <c r="AS16" s="133">
        <f>LOOKUP(AR16,Poängberäkning!$B$6:$B$97,Poängberäkning!$C$6:$C$97)</f>
        <v>0</v>
      </c>
      <c r="AT16" s="93"/>
      <c r="AU16" s="135">
        <f>LOOKUP(AT16,Poängberäkning!$B$6:$B$97,Poängberäkning!$C$6:$C$97)</f>
        <v>0</v>
      </c>
      <c r="AV16" s="64">
        <f>LARGE(($I16,$K16,$M16,$O16,$Q16,$S16,$U16,$W16,$Y16,$AA16,$AC16,$AE16,$AG16,$AI16,$AK16,$AM16,$AS16,$AU16,$AO16,$AQ16),1)</f>
        <v>46</v>
      </c>
      <c r="AW16" s="62">
        <f>LARGE(($I16,$K16,$M16,$O16,$Q16,$S16,$U16,$W16,$Y16,$AA16,$AC16,$AE16,$AG16,$AI16,$AK16,$AM16,$AS16,$AU16,$AO16,$AQ16),2)</f>
        <v>44</v>
      </c>
      <c r="AX16" s="62">
        <f>LARGE(($I16,$K16,$M16,$O16,$Q16,$S16,$U16,$W16,$Y16,$AA16,$AC16,$AE16,$AG16,$AI16,$AK16,$AM16,$AS16,$AU16,$AO16,$AQ16),3)</f>
        <v>42</v>
      </c>
      <c r="AY16" s="62">
        <f>LARGE(($I16,$K16,$M16,$O16,$Q16,$S16,$U16,$W16,$Y16,$AA16,$AC16,$AE16,$AG16,$AI16,$AK16,$AM16,$AS16,$AU16,$AO16,$AQ16),4)</f>
        <v>42</v>
      </c>
      <c r="AZ16" s="62">
        <f>LARGE(($I16,$K16,$M16,$O16,$Q16,$S16,$U16,$W16,$Y16,$AA16,$AC16,$AE16,$AG16,$AI16,$AK16,$AM16,$AS16,$AU16,$AO16,$AQ16),5)</f>
        <v>42</v>
      </c>
      <c r="BA16" s="62">
        <f>LARGE(($I16,$K16,$M16,$O16,$Q16,$S16,$U16,$W16,$Y16,$AA16,$AC16,$AE16,$AG16,$AI16,$AK16,$AM16,$AS16,$AU16,$AO16,$AQ16),6)</f>
        <v>40</v>
      </c>
      <c r="BB16" s="62">
        <f>LARGE(($I16,$K16,$M16,$O16,$Q16,$S16,$U16,$W16,$Y16,$AA16,$AC16,$AE16,$AG16,$AI16,$AK16,$AM16,$AS16,$AU16,$AO16,$AQ16),7)</f>
        <v>40</v>
      </c>
      <c r="BC16" s="62">
        <f>LARGE(($I16,$K16,$M16,$O16,$Q16,$S16,$U16,$W16,$Y16,$AA16,$AC16,$AE16,$AG16,$AI16,$AK16,$AM16,$AS16,$AU16,$AO16,$AQ16),8)</f>
        <v>40</v>
      </c>
      <c r="BD16" s="62">
        <f>LARGE(($I16,$K16,$M16,$O16,$Q16,$S16,$U16,$W16,$Y16,$AA16,$AC16,$AE16,$AG16,$AI16,$AK16,$AM16,$AS16,$AU16,$AO16,$AQ16),9)</f>
        <v>39</v>
      </c>
    </row>
    <row r="17" spans="1:56" ht="16.5" thickBot="1">
      <c r="A17" s="131">
        <f t="shared" si="3"/>
        <v>13</v>
      </c>
      <c r="B17" s="36">
        <v>1997</v>
      </c>
      <c r="C17" s="70" t="s">
        <v>121</v>
      </c>
      <c r="D17" s="71" t="s">
        <v>122</v>
      </c>
      <c r="E17" s="47">
        <f t="shared" si="0"/>
        <v>275</v>
      </c>
      <c r="F17" s="44">
        <f t="shared" si="1"/>
        <v>275</v>
      </c>
      <c r="G17" s="35">
        <f t="shared" si="2"/>
        <v>275</v>
      </c>
      <c r="H17" s="48"/>
      <c r="I17" s="37">
        <f>LOOKUP(H17,Poängberäkning!$B$6:$B$97,Poängberäkning!$C$6:$C$97)</f>
        <v>0</v>
      </c>
      <c r="J17" s="48">
        <v>2</v>
      </c>
      <c r="K17" s="37">
        <f>LOOKUP(J17,Poängberäkning!$B$6:$B$97,Poängberäkning!$C$6:$C$97)</f>
        <v>80</v>
      </c>
      <c r="L17" s="48"/>
      <c r="M17" s="37">
        <f>LOOKUP(L17,Poängberäkning!$B$6:$B$97,Poängberäkning!$C$6:$C$97)</f>
        <v>0</v>
      </c>
      <c r="N17" s="48">
        <v>5</v>
      </c>
      <c r="O17" s="37">
        <f>LOOKUP(N17,Poängberäkning!$B$6:$B$97,Poängberäkning!$C$6:$C$97)</f>
        <v>55</v>
      </c>
      <c r="P17" s="48"/>
      <c r="Q17" s="37">
        <f>LOOKUP(P17,Poängberäkning!$B$6:$B$97,Poängberäkning!$C$6:$C$97)</f>
        <v>0</v>
      </c>
      <c r="R17" s="48"/>
      <c r="S17" s="37">
        <f>LOOKUP(R17,Poängberäkning!$B$6:$B$97,Poängberäkning!$C$6:$C$97)</f>
        <v>0</v>
      </c>
      <c r="T17" s="59"/>
      <c r="U17" s="38">
        <f>LOOKUP(T17,Poängberäkning!$B$6:$B$97,Poängberäkning!$C$6:$C$97)</f>
        <v>0</v>
      </c>
      <c r="V17" s="49"/>
      <c r="W17" s="38">
        <f>LOOKUP(V17,Poängberäkning!$B$6:$B$97,Poängberäkning!$C$6:$C$97)</f>
        <v>0</v>
      </c>
      <c r="X17" s="49"/>
      <c r="Y17" s="38">
        <f>LOOKUP(X17,Poängberäkning!$B$6:$B$97,Poängberäkning!$C$6:$C$97)</f>
        <v>0</v>
      </c>
      <c r="Z17" s="49"/>
      <c r="AA17" s="38">
        <f>LOOKUP(Z17,Poängberäkning!$B$6:$B$97,Poängberäkning!$C$6:$C$97)</f>
        <v>0</v>
      </c>
      <c r="AB17" s="49"/>
      <c r="AC17" s="38">
        <f>LOOKUP(AB17,Poängberäkning!$B$6:$B$97,Poängberäkning!$C$6:$C$97)</f>
        <v>0</v>
      </c>
      <c r="AD17" s="49"/>
      <c r="AE17" s="38">
        <f>LOOKUP(AD17,Poängberäkning!$B$6:$B$97,Poängberäkning!$C$6:$C$97)</f>
        <v>0</v>
      </c>
      <c r="AF17" s="50">
        <v>4</v>
      </c>
      <c r="AG17" s="39">
        <f>LOOKUP(AF17,Poängberäkning!$B$6:$B$97,Poängberäkning!$C$6:$C$97)</f>
        <v>60</v>
      </c>
      <c r="AH17" s="51">
        <v>2</v>
      </c>
      <c r="AI17" s="132">
        <f>LOOKUP(AH17,Poängberäkning!$B$6:$B$97,Poängberäkning!$C$6:$C$97)</f>
        <v>80</v>
      </c>
      <c r="AJ17" s="93"/>
      <c r="AK17" s="61">
        <f>LOOKUP(AJ17,Poängberäkning!$B$6:$B$97,Poängberäkning!$C$6:$C$97)</f>
        <v>0</v>
      </c>
      <c r="AL17" s="93"/>
      <c r="AM17" s="61">
        <f>LOOKUP(AL17,Poängberäkning!$B$6:$B$97,Poängberäkning!$C$6:$C$97)</f>
        <v>0</v>
      </c>
      <c r="AN17" s="93"/>
      <c r="AO17" s="133">
        <f>LOOKUP(AN17,Poängberäkning!$B$6:$B$97,Poängberäkning!$C$6:$C$97)</f>
        <v>0</v>
      </c>
      <c r="AP17" s="93"/>
      <c r="AQ17" s="135">
        <f>LOOKUP(AP17,Poängberäkning!$B$6:$B$97,Poängberäkning!$C$6:$C$97)</f>
        <v>0</v>
      </c>
      <c r="AR17" s="93"/>
      <c r="AS17" s="133">
        <f>LOOKUP(AR17,Poängberäkning!$B$6:$B$97,Poängberäkning!$C$6:$C$97)</f>
        <v>0</v>
      </c>
      <c r="AT17" s="93"/>
      <c r="AU17" s="135">
        <f>LOOKUP(AT17,Poängberäkning!$B$6:$B$97,Poängberäkning!$C$6:$C$97)</f>
        <v>0</v>
      </c>
      <c r="AV17" s="64">
        <f>LARGE(($I17,$K17,$M17,$O17,$Q17,$S17,$U17,$W17,$Y17,$AA17,$AC17,$AE17,$AG17,$AI17,$AK17,$AM17,$AS17,$AU17,$AO17,$AQ17),1)</f>
        <v>80</v>
      </c>
      <c r="AW17" s="62">
        <f>LARGE(($I17,$K17,$M17,$O17,$Q17,$S17,$U17,$W17,$Y17,$AA17,$AC17,$AE17,$AG17,$AI17,$AK17,$AM17,$AS17,$AU17,$AO17,$AQ17),2)</f>
        <v>80</v>
      </c>
      <c r="AX17" s="62">
        <f>LARGE(($I17,$K17,$M17,$O17,$Q17,$S17,$U17,$W17,$Y17,$AA17,$AC17,$AE17,$AG17,$AI17,$AK17,$AM17,$AS17,$AU17,$AO17,$AQ17),3)</f>
        <v>60</v>
      </c>
      <c r="AY17" s="62">
        <f>LARGE(($I17,$K17,$M17,$O17,$Q17,$S17,$U17,$W17,$Y17,$AA17,$AC17,$AE17,$AG17,$AI17,$AK17,$AM17,$AS17,$AU17,$AO17,$AQ17),4)</f>
        <v>55</v>
      </c>
      <c r="AZ17" s="62">
        <f>LARGE(($I17,$K17,$M17,$O17,$Q17,$S17,$U17,$W17,$Y17,$AA17,$AC17,$AE17,$AG17,$AI17,$AK17,$AM17,$AS17,$AU17,$AO17,$AQ17),5)</f>
        <v>0</v>
      </c>
      <c r="BA17" s="62">
        <f>LARGE(($I17,$K17,$M17,$O17,$Q17,$S17,$U17,$W17,$Y17,$AA17,$AC17,$AE17,$AG17,$AI17,$AK17,$AM17,$AS17,$AU17,$AO17,$AQ17),6)</f>
        <v>0</v>
      </c>
      <c r="BB17" s="62">
        <f>LARGE(($I17,$K17,$M17,$O17,$Q17,$S17,$U17,$W17,$Y17,$AA17,$AC17,$AE17,$AG17,$AI17,$AK17,$AM17,$AS17,$AU17,$AO17,$AQ17),7)</f>
        <v>0</v>
      </c>
      <c r="BC17" s="62">
        <f>LARGE(($I17,$K17,$M17,$O17,$Q17,$S17,$U17,$W17,$Y17,$AA17,$AC17,$AE17,$AG17,$AI17,$AK17,$AM17,$AS17,$AU17,$AO17,$AQ17),8)</f>
        <v>0</v>
      </c>
      <c r="BD17" s="62">
        <f>LARGE(($I17,$K17,$M17,$O17,$Q17,$S17,$U17,$W17,$Y17,$AA17,$AC17,$AE17,$AG17,$AI17,$AK17,$AM17,$AS17,$AU17,$AO17,$AQ17),9)</f>
        <v>0</v>
      </c>
    </row>
    <row r="18" spans="1:56" ht="16.5" thickBot="1">
      <c r="A18" s="220">
        <f t="shared" si="3"/>
        <v>14</v>
      </c>
      <c r="B18" s="36">
        <v>1997</v>
      </c>
      <c r="C18" s="70" t="s">
        <v>123</v>
      </c>
      <c r="D18" s="71" t="s">
        <v>97</v>
      </c>
      <c r="E18" s="47">
        <f t="shared" si="0"/>
        <v>88</v>
      </c>
      <c r="F18" s="44">
        <f t="shared" si="1"/>
        <v>88</v>
      </c>
      <c r="G18" s="35">
        <f t="shared" si="2"/>
        <v>88</v>
      </c>
      <c r="H18" s="48"/>
      <c r="I18" s="37">
        <f>LOOKUP(H18,Poängberäkning!$B$6:$B$97,Poängberäkning!$C$6:$C$97)</f>
        <v>0</v>
      </c>
      <c r="J18" s="48">
        <v>8</v>
      </c>
      <c r="K18" s="37">
        <f>LOOKUP(J18,Poängberäkning!$B$6:$B$97,Poängberäkning!$C$6:$C$97)</f>
        <v>46</v>
      </c>
      <c r="L18" s="48">
        <v>10</v>
      </c>
      <c r="M18" s="37">
        <f>LOOKUP(L18,Poängberäkning!$B$6:$B$97,Poängberäkning!$C$6:$C$97)</f>
        <v>42</v>
      </c>
      <c r="N18" s="48"/>
      <c r="O18" s="37">
        <f>LOOKUP(N18,Poängberäkning!$B$6:$B$97,Poängberäkning!$C$6:$C$97)</f>
        <v>0</v>
      </c>
      <c r="P18" s="48"/>
      <c r="Q18" s="37">
        <f>LOOKUP(P18,Poängberäkning!$B$6:$B$97,Poängberäkning!$C$6:$C$97)</f>
        <v>0</v>
      </c>
      <c r="R18" s="48"/>
      <c r="S18" s="37">
        <f>LOOKUP(R18,Poängberäkning!$B$6:$B$97,Poängberäkning!$C$6:$C$97)</f>
        <v>0</v>
      </c>
      <c r="T18" s="59"/>
      <c r="U18" s="38">
        <f>LOOKUP(T18,Poängberäkning!$B$6:$B$97,Poängberäkning!$C$6:$C$97)</f>
        <v>0</v>
      </c>
      <c r="V18" s="49"/>
      <c r="W18" s="38">
        <f>LOOKUP(V18,Poängberäkning!$B$6:$B$97,Poängberäkning!$C$6:$C$97)</f>
        <v>0</v>
      </c>
      <c r="X18" s="49"/>
      <c r="Y18" s="38">
        <f>LOOKUP(X18,Poängberäkning!$B$6:$B$97,Poängberäkning!$C$6:$C$97)</f>
        <v>0</v>
      </c>
      <c r="Z18" s="49"/>
      <c r="AA18" s="38">
        <f>LOOKUP(Z18,Poängberäkning!$B$6:$B$97,Poängberäkning!$C$6:$C$97)</f>
        <v>0</v>
      </c>
      <c r="AB18" s="49"/>
      <c r="AC18" s="38">
        <f>LOOKUP(AB18,Poängberäkning!$B$6:$B$97,Poängberäkning!$C$6:$C$97)</f>
        <v>0</v>
      </c>
      <c r="AD18" s="49"/>
      <c r="AE18" s="38">
        <f>LOOKUP(AD18,Poängberäkning!$B$6:$B$97,Poängberäkning!$C$6:$C$97)</f>
        <v>0</v>
      </c>
      <c r="AF18" s="50"/>
      <c r="AG18" s="39">
        <f>LOOKUP(AF18,Poängberäkning!$B$6:$B$97,Poängberäkning!$C$6:$C$97)</f>
        <v>0</v>
      </c>
      <c r="AH18" s="51"/>
      <c r="AI18" s="132">
        <f>LOOKUP(AH18,Poängberäkning!$B$6:$B$97,Poängberäkning!$C$6:$C$97)</f>
        <v>0</v>
      </c>
      <c r="AJ18" s="93"/>
      <c r="AK18" s="61">
        <f>LOOKUP(AJ18,Poängberäkning!$B$6:$B$97,Poängberäkning!$C$6:$C$97)</f>
        <v>0</v>
      </c>
      <c r="AL18" s="93"/>
      <c r="AM18" s="61">
        <f>LOOKUP(AL18,Poängberäkning!$B$6:$B$97,Poängberäkning!$C$6:$C$97)</f>
        <v>0</v>
      </c>
      <c r="AN18" s="93"/>
      <c r="AO18" s="133">
        <f>LOOKUP(AN18,Poängberäkning!$B$6:$B$97,Poängberäkning!$C$6:$C$97)</f>
        <v>0</v>
      </c>
      <c r="AP18" s="93"/>
      <c r="AQ18" s="135">
        <f>LOOKUP(AP18,Poängberäkning!$B$6:$B$97,Poängberäkning!$C$6:$C$97)</f>
        <v>0</v>
      </c>
      <c r="AR18" s="93"/>
      <c r="AS18" s="133">
        <f>LOOKUP(AR18,Poängberäkning!$B$6:$B$97,Poängberäkning!$C$6:$C$97)</f>
        <v>0</v>
      </c>
      <c r="AT18" s="93"/>
      <c r="AU18" s="135">
        <f>LOOKUP(AT18,Poängberäkning!$B$6:$B$97,Poängberäkning!$C$6:$C$97)</f>
        <v>0</v>
      </c>
      <c r="AV18" s="64">
        <f>LARGE(($I18,$K18,$M18,$O18,$Q18,$S18,$U18,$W18,$Y18,$AA18,$AC18,$AE18,$AG18,$AI18,$AK18,$AM18,$AS18,$AU18,$AO18,$AQ18),1)</f>
        <v>46</v>
      </c>
      <c r="AW18" s="62">
        <f>LARGE(($I18,$K18,$M18,$O18,$Q18,$S18,$U18,$W18,$Y18,$AA18,$AC18,$AE18,$AG18,$AI18,$AK18,$AM18,$AS18,$AU18,$AO18,$AQ18),2)</f>
        <v>42</v>
      </c>
      <c r="AX18" s="62">
        <f>LARGE(($I18,$K18,$M18,$O18,$Q18,$S18,$U18,$W18,$Y18,$AA18,$AC18,$AE18,$AG18,$AI18,$AK18,$AM18,$AS18,$AU18,$AO18,$AQ18),3)</f>
        <v>0</v>
      </c>
      <c r="AY18" s="62">
        <f>LARGE(($I18,$K18,$M18,$O18,$Q18,$S18,$U18,$W18,$Y18,$AA18,$AC18,$AE18,$AG18,$AI18,$AK18,$AM18,$AS18,$AU18,$AO18,$AQ18),4)</f>
        <v>0</v>
      </c>
      <c r="AZ18" s="62">
        <f>LARGE(($I18,$K18,$M18,$O18,$Q18,$S18,$U18,$W18,$Y18,$AA18,$AC18,$AE18,$AG18,$AI18,$AK18,$AM18,$AS18,$AU18,$AO18,$AQ18),5)</f>
        <v>0</v>
      </c>
      <c r="BA18" s="62">
        <f>LARGE(($I18,$K18,$M18,$O18,$Q18,$S18,$U18,$W18,$Y18,$AA18,$AC18,$AE18,$AG18,$AI18,$AK18,$AM18,$AS18,$AU18,$AO18,$AQ18),6)</f>
        <v>0</v>
      </c>
      <c r="BB18" s="62">
        <f>LARGE(($I18,$K18,$M18,$O18,$Q18,$S18,$U18,$W18,$Y18,$AA18,$AC18,$AE18,$AG18,$AI18,$AK18,$AM18,$AS18,$AU18,$AO18,$AQ18),7)</f>
        <v>0</v>
      </c>
      <c r="BC18" s="62">
        <f>LARGE(($I18,$K18,$M18,$O18,$Q18,$S18,$U18,$W18,$Y18,$AA18,$AC18,$AE18,$AG18,$AI18,$AK18,$AM18,$AS18,$AU18,$AO18,$AQ18),8)</f>
        <v>0</v>
      </c>
      <c r="BD18" s="62">
        <f>LARGE(($I18,$K18,$M18,$O18,$Q18,$S18,$U18,$W18,$Y18,$AA18,$AC18,$AE18,$AG18,$AI18,$AK18,$AM18,$AS18,$AU18,$AO18,$AQ18),9)</f>
        <v>0</v>
      </c>
    </row>
    <row r="19" spans="1:56" ht="16.5" thickBot="1">
      <c r="A19" s="220">
        <f t="shared" si="3"/>
        <v>15</v>
      </c>
      <c r="B19" s="36">
        <v>1997</v>
      </c>
      <c r="C19" s="70" t="s">
        <v>126</v>
      </c>
      <c r="D19" s="71" t="s">
        <v>97</v>
      </c>
      <c r="E19" s="47">
        <f t="shared" si="0"/>
        <v>39</v>
      </c>
      <c r="F19" s="44">
        <f t="shared" si="1"/>
        <v>39</v>
      </c>
      <c r="G19" s="35">
        <f t="shared" si="2"/>
        <v>39</v>
      </c>
      <c r="H19" s="48"/>
      <c r="I19" s="37">
        <f>LOOKUP(H19,Poängberäkning!$B$6:$B$97,Poängberäkning!$C$6:$C$97)</f>
        <v>0</v>
      </c>
      <c r="J19" s="48"/>
      <c r="K19" s="37">
        <f>LOOKUP(J19,Poängberäkning!$B$6:$B$97,Poängberäkning!$C$6:$C$97)</f>
        <v>0</v>
      </c>
      <c r="L19" s="48"/>
      <c r="M19" s="37">
        <f>LOOKUP(L19,Poängberäkning!$B$6:$B$97,Poängberäkning!$C$6:$C$97)</f>
        <v>0</v>
      </c>
      <c r="N19" s="48">
        <v>12</v>
      </c>
      <c r="O19" s="37">
        <f>LOOKUP(N19,Poängberäkning!$B$6:$B$97,Poängberäkning!$C$6:$C$97)</f>
        <v>39</v>
      </c>
      <c r="P19" s="48"/>
      <c r="Q19" s="37">
        <f>LOOKUP(P19,Poängberäkning!$B$6:$B$97,Poängberäkning!$C$6:$C$97)</f>
        <v>0</v>
      </c>
      <c r="R19" s="48"/>
      <c r="S19" s="37">
        <f>LOOKUP(R19,Poängberäkning!$B$6:$B$97,Poängberäkning!$C$6:$C$97)</f>
        <v>0</v>
      </c>
      <c r="T19" s="59"/>
      <c r="U19" s="38">
        <f>LOOKUP(T19,Poängberäkning!$B$6:$B$97,Poängberäkning!$C$6:$C$97)</f>
        <v>0</v>
      </c>
      <c r="V19" s="49"/>
      <c r="W19" s="38">
        <f>LOOKUP(V19,Poängberäkning!$B$6:$B$97,Poängberäkning!$C$6:$C$97)</f>
        <v>0</v>
      </c>
      <c r="X19" s="49"/>
      <c r="Y19" s="38">
        <f>LOOKUP(X19,Poängberäkning!$B$6:$B$97,Poängberäkning!$C$6:$C$97)</f>
        <v>0</v>
      </c>
      <c r="Z19" s="49"/>
      <c r="AA19" s="38">
        <f>LOOKUP(Z19,Poängberäkning!$B$6:$B$97,Poängberäkning!$C$6:$C$97)</f>
        <v>0</v>
      </c>
      <c r="AB19" s="49"/>
      <c r="AC19" s="38">
        <f>LOOKUP(AB19,Poängberäkning!$B$6:$B$97,Poängberäkning!$C$6:$C$97)</f>
        <v>0</v>
      </c>
      <c r="AD19" s="49"/>
      <c r="AE19" s="38">
        <f>LOOKUP(AD19,Poängberäkning!$B$6:$B$97,Poängberäkning!$C$6:$C$97)</f>
        <v>0</v>
      </c>
      <c r="AF19" s="50"/>
      <c r="AG19" s="39">
        <f>LOOKUP(AF19,Poängberäkning!$B$6:$B$97,Poängberäkning!$C$6:$C$97)</f>
        <v>0</v>
      </c>
      <c r="AH19" s="51"/>
      <c r="AI19" s="132">
        <f>LOOKUP(AH19,Poängberäkning!$B$6:$B$97,Poängberäkning!$C$6:$C$97)</f>
        <v>0</v>
      </c>
      <c r="AJ19" s="93"/>
      <c r="AK19" s="61">
        <f>LOOKUP(AJ19,Poängberäkning!$B$6:$B$97,Poängberäkning!$C$6:$C$97)</f>
        <v>0</v>
      </c>
      <c r="AL19" s="93"/>
      <c r="AM19" s="61">
        <f>LOOKUP(AL19,Poängberäkning!$B$6:$B$97,Poängberäkning!$C$6:$C$97)</f>
        <v>0</v>
      </c>
      <c r="AN19" s="93"/>
      <c r="AO19" s="133">
        <f>LOOKUP(AN19,Poängberäkning!$B$6:$B$97,Poängberäkning!$C$6:$C$97)</f>
        <v>0</v>
      </c>
      <c r="AP19" s="93"/>
      <c r="AQ19" s="135">
        <f>LOOKUP(AP19,Poängberäkning!$B$6:$B$97,Poängberäkning!$C$6:$C$97)</f>
        <v>0</v>
      </c>
      <c r="AR19" s="93"/>
      <c r="AS19" s="133">
        <f>LOOKUP(AR19,Poängberäkning!$B$6:$B$97,Poängberäkning!$C$6:$C$97)</f>
        <v>0</v>
      </c>
      <c r="AT19" s="93"/>
      <c r="AU19" s="135">
        <f>LOOKUP(AT19,Poängberäkning!$B$6:$B$97,Poängberäkning!$C$6:$C$97)</f>
        <v>0</v>
      </c>
      <c r="AV19" s="64">
        <f>LARGE(($I19,$K19,$M19,$O19,$Q19,$S19,$U19,$W19,$Y19,$AA19,$AC19,$AE19,$AG19,$AI19,$AK19,$AM19,$AS19,$AU19,$AO1,$AQ19),1)</f>
        <v>39</v>
      </c>
      <c r="AW19" s="62">
        <f>LARGE(($I19,$K19,$M19,$O19,$Q19,$S19,$U19,$W19,$Y19,$AA19,$AC19,$AE19,$AG19,$AI19,$AK19,$AM19,$AS19,$AU19,$AO1,$AQ19),2)</f>
        <v>0</v>
      </c>
      <c r="AX19" s="62">
        <f>LARGE(($I19,$K19,$M19,$O19,$Q19,$S19,$U19,$W19,$Y19,$AA19,$AC19,$AE19,$AG19,$AI19,$AK19,$AM19,$AS19,$AU19,$AO1,$AQ19),3)</f>
        <v>0</v>
      </c>
      <c r="AY19" s="62">
        <f>LARGE(($I19,$K19,$M19,$O19,$Q19,$S19,$U19,$W19,$Y19,$AA19,$AC19,$AE19,$AG19,$AI19,$AK19,$AM19,$AS19,$AU19,$AO1,$AQ19),4)</f>
        <v>0</v>
      </c>
      <c r="AZ19" s="62">
        <f>LARGE(($I19,$K19,$M19,$O19,$Q19,$S19,$U19,$W19,$Y19,$AA19,$AC19,$AE19,$AG19,$AI19,$AK19,$AM19,$AS19,$AU19,$AO1,$AQ19),5)</f>
        <v>0</v>
      </c>
      <c r="BA19" s="62">
        <f>LARGE(($I19,$K19,$M19,$O19,$Q19,$S19,$U19,$W19,$Y19,$AA19,$AC19,$AE19,$AG19,$AI19,$AK19,$AM19,$AS19,$AU19,$AO1,$AQ19),6)</f>
        <v>0</v>
      </c>
      <c r="BB19" s="62">
        <f>LARGE(($I19,$K19,$M19,$O19,$Q19,$S19,$U19,$W19,$Y19,$AA19,$AC19,$AE19,$AG19,$AI19,$AK19,$AM19,$AS19,$AU19,$AO1,$AQ19),7)</f>
        <v>0</v>
      </c>
      <c r="BC19" s="62">
        <f>LARGE(($I19,$K19,$M19,$O19,$Q19,$S19,$U19,$W19,$Y19,$AA19,$AC19,$AE19,$AG19,$AI19,$AK19,$AM19,$AS19,$AU19,$AO1,$AQ19),8)</f>
        <v>0</v>
      </c>
      <c r="BD19" s="62">
        <f>LARGE(($I19,$K19,$M19,$O19,$Q19,$S19,$U19,$W19,$Y19,$AA19,$AC19,$AE19,$AG19,$AI19,$AK19,$AM19,$AS19,$AU19,$AO19,$AQ19),9)</f>
        <v>0</v>
      </c>
    </row>
    <row r="20" spans="1:56" ht="16.5" thickBot="1">
      <c r="A20" s="220">
        <f t="shared" si="3"/>
        <v>16</v>
      </c>
      <c r="B20" s="36"/>
      <c r="C20" s="70"/>
      <c r="D20" s="71"/>
      <c r="E20" s="47">
        <f t="shared" si="0"/>
        <v>0</v>
      </c>
      <c r="F20" s="44">
        <f t="shared" si="1"/>
        <v>0</v>
      </c>
      <c r="G20" s="35">
        <f t="shared" si="2"/>
        <v>0</v>
      </c>
      <c r="H20" s="48"/>
      <c r="I20" s="37">
        <f>LOOKUP(H20,Poängberäkning!$B$6:$B$97,Poängberäkning!$C$6:$C$97)</f>
        <v>0</v>
      </c>
      <c r="J20" s="48"/>
      <c r="K20" s="37">
        <f>LOOKUP(J20,Poängberäkning!$B$6:$B$97,Poängberäkning!$C$6:$C$97)</f>
        <v>0</v>
      </c>
      <c r="L20" s="48"/>
      <c r="M20" s="37">
        <f>LOOKUP(L20,Poängberäkning!$B$6:$B$97,Poängberäkning!$C$6:$C$97)</f>
        <v>0</v>
      </c>
      <c r="N20" s="48"/>
      <c r="O20" s="37">
        <f>LOOKUP(N20,Poängberäkning!$B$6:$B$97,Poängberäkning!$C$6:$C$97)</f>
        <v>0</v>
      </c>
      <c r="P20" s="48"/>
      <c r="Q20" s="37">
        <f>LOOKUP(P20,Poängberäkning!$B$6:$B$97,Poängberäkning!$C$6:$C$97)</f>
        <v>0</v>
      </c>
      <c r="R20" s="48"/>
      <c r="S20" s="37">
        <f>LOOKUP(R20,Poängberäkning!$B$6:$B$97,Poängberäkning!$C$6:$C$97)</f>
        <v>0</v>
      </c>
      <c r="T20" s="59"/>
      <c r="U20" s="38">
        <f>LOOKUP(T20,Poängberäkning!$B$6:$B$97,Poängberäkning!$C$6:$C$97)</f>
        <v>0</v>
      </c>
      <c r="V20" s="49"/>
      <c r="W20" s="38">
        <f>LOOKUP(V20,Poängberäkning!$B$6:$B$97,Poängberäkning!$C$6:$C$97)</f>
        <v>0</v>
      </c>
      <c r="X20" s="49"/>
      <c r="Y20" s="38">
        <f>LOOKUP(X20,Poängberäkning!$B$6:$B$97,Poängberäkning!$C$6:$C$97)</f>
        <v>0</v>
      </c>
      <c r="Z20" s="49"/>
      <c r="AA20" s="38">
        <f>LOOKUP(Z20,Poängberäkning!$B$6:$B$97,Poängberäkning!$C$6:$C$97)</f>
        <v>0</v>
      </c>
      <c r="AB20" s="49"/>
      <c r="AC20" s="38">
        <f>LOOKUP(AB20,Poängberäkning!$B$6:$B$97,Poängberäkning!$C$6:$C$97)</f>
        <v>0</v>
      </c>
      <c r="AD20" s="49"/>
      <c r="AE20" s="38">
        <f>LOOKUP(AD20,Poängberäkning!$B$6:$B$97,Poängberäkning!$C$6:$C$97)</f>
        <v>0</v>
      </c>
      <c r="AF20" s="50"/>
      <c r="AG20" s="39">
        <f>LOOKUP(AF20,Poängberäkning!$B$6:$B$97,Poängberäkning!$C$6:$C$97)</f>
        <v>0</v>
      </c>
      <c r="AH20" s="50"/>
      <c r="AI20" s="132">
        <f>LOOKUP(AH20,Poängberäkning!$B$6:$B$97,Poängberäkning!$C$6:$C$97)</f>
        <v>0</v>
      </c>
      <c r="AJ20" s="93"/>
      <c r="AK20" s="61">
        <f>LOOKUP(AJ20,Poängberäkning!$B$6:$B$97,Poängberäkning!$C$6:$C$97)</f>
        <v>0</v>
      </c>
      <c r="AL20" s="93"/>
      <c r="AM20" s="61">
        <f>LOOKUP(AL20,Poängberäkning!$B$6:$B$97,Poängberäkning!$C$6:$C$97)</f>
        <v>0</v>
      </c>
      <c r="AN20" s="93"/>
      <c r="AO20" s="133">
        <f>LOOKUP(AN20,Poängberäkning!$B$6:$B$97,Poängberäkning!$C$6:$C$97)</f>
        <v>0</v>
      </c>
      <c r="AP20" s="93"/>
      <c r="AQ20" s="135">
        <f>LOOKUP(AP20,Poängberäkning!$B$6:$B$97,Poängberäkning!$C$6:$C$97)</f>
        <v>0</v>
      </c>
      <c r="AR20" s="93"/>
      <c r="AS20" s="133">
        <f>LOOKUP(AR20,Poängberäkning!$B$6:$B$97,Poängberäkning!$C$6:$C$97)</f>
        <v>0</v>
      </c>
      <c r="AT20" s="93"/>
      <c r="AU20" s="135">
        <f>LOOKUP(AT20,Poängberäkning!$B$6:$B$97,Poängberäkning!$C$6:$C$97)</f>
        <v>0</v>
      </c>
      <c r="AV20" s="64">
        <f>LARGE(($I20,$K20,$M20,$O20,$Q20,$S20,$U20,$W20,$Y20,$AA20,$AC20,$AE20,$AG20,$AI20,$AK20,$AM20,$AS20,$AU20,$AO20,$AQ20),1)</f>
        <v>0</v>
      </c>
      <c r="AW20" s="62">
        <f>LARGE(($I20,$K20,$M20,$O20,$Q20,$S20,$U20,$W20,$Y20,$AA20,$AC20,$AE20,$AG20,$AI20,$AK20,$AM20,$AS20,$AU20,$AO20,$AQ20),2)</f>
        <v>0</v>
      </c>
      <c r="AX20" s="62">
        <f>LARGE(($I20,$K20,$M20,$O20,$Q20,$S20,$U20,$W20,$Y20,$AA20,$AC20,$AE20,$AG20,$AI20,$AK20,$AM20,$AS20,$AU20,$AO20,$AQ20),3)</f>
        <v>0</v>
      </c>
      <c r="AY20" s="62">
        <f>LARGE(($I20,$K20,$M20,$O20,$Q20,$S20,$U20,$W20,$Y20,$AA20,$AC20,$AE20,$AG20,$AI20,$AK20,$AM20,$AS20,$AU20,$AO20,$AQ20),4)</f>
        <v>0</v>
      </c>
      <c r="AZ20" s="62">
        <f>LARGE(($I20,$K20,$M20,$O20,$Q20,$S20,$U20,$W20,$Y20,$AA20,$AC20,$AE20,$AG20,$AI20,$AK20,$AM20,$AS20,$AU20,$AO20,$AQ20),5)</f>
        <v>0</v>
      </c>
      <c r="BA20" s="62">
        <f>LARGE(($I20,$K20,$M20,$O20,$Q20,$S20,$U20,$W20,$Y20,$AA20,$AC20,$AE20,$AG20,$AI20,$AK20,$AM20,$AS20,$AU20,$AO20,$AQ20),6)</f>
        <v>0</v>
      </c>
      <c r="BB20" s="62">
        <f>LARGE(($I20,$K20,$M20,$O20,$Q20,$S20,$U20,$W20,$Y20,$AA20,$AC20,$AE20,$AG20,$AI20,$AK20,$AM20,$AS20,$AU20,$AO20,$AQ20),7)</f>
        <v>0</v>
      </c>
      <c r="BC20" s="62">
        <f>LARGE(($I20,$K20,$M20,$O20,$Q20,$S20,$U20,$W20,$Y20,$AA20,$AC20,$AE20,$AG20,$AI20,$AK20,$AM20,$AS20,$AU20,$AO20,$AQ20),8)</f>
        <v>0</v>
      </c>
      <c r="BD20" s="62">
        <f>LARGE(($I20,$K20,$M20,$O20,$Q20,$S20,$U20,$W20,$Y20,$AA20,$AC20,$AE20,$AG20,$AI20,$AK20,$AM20,$AS20,$AU20,$AO20,$AQ20),9)</f>
        <v>0</v>
      </c>
    </row>
    <row r="21" spans="1:56" ht="16.5" thickBot="1">
      <c r="A21" s="220">
        <f t="shared" si="3"/>
        <v>17</v>
      </c>
      <c r="B21" s="36"/>
      <c r="C21" s="70"/>
      <c r="D21" s="71"/>
      <c r="E21" s="47">
        <f t="shared" si="0"/>
        <v>0</v>
      </c>
      <c r="F21" s="44">
        <f t="shared" si="1"/>
        <v>0</v>
      </c>
      <c r="G21" s="35">
        <f t="shared" si="2"/>
        <v>0</v>
      </c>
      <c r="H21" s="48"/>
      <c r="I21" s="37">
        <f>LOOKUP(H21,Poängberäkning!$B$6:$B$97,Poängberäkning!$C$6:$C$97)</f>
        <v>0</v>
      </c>
      <c r="J21" s="48"/>
      <c r="K21" s="37">
        <f>LOOKUP(J21,Poängberäkning!$B$6:$B$97,Poängberäkning!$C$6:$C$97)</f>
        <v>0</v>
      </c>
      <c r="L21" s="48"/>
      <c r="M21" s="37">
        <f>LOOKUP(L21,Poängberäkning!$B$6:$B$97,Poängberäkning!$C$6:$C$97)</f>
        <v>0</v>
      </c>
      <c r="N21" s="48"/>
      <c r="O21" s="37">
        <f>LOOKUP(N21,Poängberäkning!$B$6:$B$97,Poängberäkning!$C$6:$C$97)</f>
        <v>0</v>
      </c>
      <c r="P21" s="48"/>
      <c r="Q21" s="37">
        <f>LOOKUP(P21,Poängberäkning!$B$6:$B$97,Poängberäkning!$C$6:$C$97)</f>
        <v>0</v>
      </c>
      <c r="R21" s="48"/>
      <c r="S21" s="37">
        <f>LOOKUP(R21,Poängberäkning!$B$6:$B$97,Poängberäkning!$C$6:$C$97)</f>
        <v>0</v>
      </c>
      <c r="T21" s="59"/>
      <c r="U21" s="38">
        <f>LOOKUP(T21,Poängberäkning!$B$6:$B$97,Poängberäkning!$C$6:$C$97)</f>
        <v>0</v>
      </c>
      <c r="V21" s="49"/>
      <c r="W21" s="38">
        <f>LOOKUP(V21,Poängberäkning!$B$6:$B$97,Poängberäkning!$C$6:$C$97)</f>
        <v>0</v>
      </c>
      <c r="X21" s="49"/>
      <c r="Y21" s="38">
        <f>LOOKUP(X21,Poängberäkning!$B$6:$B$97,Poängberäkning!$C$6:$C$97)</f>
        <v>0</v>
      </c>
      <c r="Z21" s="49"/>
      <c r="AA21" s="38">
        <f>LOOKUP(Z21,Poängberäkning!$B$6:$B$97,Poängberäkning!$C$6:$C$97)</f>
        <v>0</v>
      </c>
      <c r="AB21" s="49"/>
      <c r="AC21" s="38">
        <f>LOOKUP(AB21,Poängberäkning!$B$6:$B$97,Poängberäkning!$C$6:$C$97)</f>
        <v>0</v>
      </c>
      <c r="AD21" s="49"/>
      <c r="AE21" s="38">
        <f>LOOKUP(AD21,Poängberäkning!$B$6:$B$97,Poängberäkning!$C$6:$C$97)</f>
        <v>0</v>
      </c>
      <c r="AF21" s="50"/>
      <c r="AG21" s="39">
        <f>LOOKUP(AF21,Poängberäkning!$B$6:$B$97,Poängberäkning!$C$6:$C$97)</f>
        <v>0</v>
      </c>
      <c r="AH21" s="50"/>
      <c r="AI21" s="132">
        <f>LOOKUP(AH21,Poängberäkning!$B$6:$B$97,Poängberäkning!$C$6:$C$97)</f>
        <v>0</v>
      </c>
      <c r="AJ21" s="93"/>
      <c r="AK21" s="61">
        <f>LOOKUP(AJ21,Poängberäkning!$B$6:$B$97,Poängberäkning!$C$6:$C$97)</f>
        <v>0</v>
      </c>
      <c r="AL21" s="93"/>
      <c r="AM21" s="61">
        <f>LOOKUP(AL21,Poängberäkning!$B$6:$B$97,Poängberäkning!$C$6:$C$97)</f>
        <v>0</v>
      </c>
      <c r="AN21" s="93"/>
      <c r="AO21" s="133">
        <f>LOOKUP(AN21,Poängberäkning!$B$6:$B$97,Poängberäkning!$C$6:$C$97)</f>
        <v>0</v>
      </c>
      <c r="AP21" s="93"/>
      <c r="AQ21" s="135">
        <f>LOOKUP(AP21,Poängberäkning!$B$6:$B$97,Poängberäkning!$C$6:$C$97)</f>
        <v>0</v>
      </c>
      <c r="AR21" s="93"/>
      <c r="AS21" s="133">
        <f>LOOKUP(AR21,Poängberäkning!$B$6:$B$97,Poängberäkning!$C$6:$C$97)</f>
        <v>0</v>
      </c>
      <c r="AT21" s="93"/>
      <c r="AU21" s="135">
        <f>LOOKUP(AT21,Poängberäkning!$B$6:$B$97,Poängberäkning!$C$6:$C$97)</f>
        <v>0</v>
      </c>
      <c r="AV21" s="64">
        <f>LARGE(($I21,$K21,$M21,$O21,$Q21,$S21,$U21,$W21,$Y21,$AA21,$AC21,$AE21,$AG21,$AI21,$AK21,$AM21,$AS21,$AU21,$AO21,$AQ21),1)</f>
        <v>0</v>
      </c>
      <c r="AW21" s="62">
        <f>LARGE(($I21,$K21,$M21,$O21,$Q21,$S21,$U21,$W21,$Y21,$AA21,$AC21,$AE21,$AG21,$AI21,$AK21,$AM21,$AS21,$AU21,$AO21,$AQ21),2)</f>
        <v>0</v>
      </c>
      <c r="AX21" s="62">
        <f>LARGE(($I21,$K21,$M21,$O21,$Q21,$S21,$U21,$W21,$Y21,$AA21,$AC21,$AE21,$AG21,$AI21,$AK21,$AM21,$AS21,$AU21,$AO21,$AQ21),3)</f>
        <v>0</v>
      </c>
      <c r="AY21" s="62">
        <f>LARGE(($I21,$K21,$M21,$O21,$Q21,$S21,$U21,$W21,$Y21,$AA21,$AC21,$AE21,$AG21,$AI21,$AK21,$AM21,$AS21,$AU21,$AO21,$AQ21),4)</f>
        <v>0</v>
      </c>
      <c r="AZ21" s="62">
        <f>LARGE(($I21,$K21,$M21,$O21,$Q21,$S21,$U21,$W21,$Y21,$AA21,$AC21,$AE21,$AG21,$AI21,$AK21,$AM21,$AS21,$AU21,$AO21,$AQ21),5)</f>
        <v>0</v>
      </c>
      <c r="BA21" s="62">
        <f>LARGE(($I21,$K21,$M21,$O21,$Q21,$S21,$U21,$W21,$Y21,$AA21,$AC21,$AE21,$AG21,$AI21,$AK21,$AM21,$AS21,$AU21,$AO21,$AQ21),6)</f>
        <v>0</v>
      </c>
      <c r="BB21" s="62">
        <f>LARGE(($I21,$K21,$M21,$O21,$Q21,$S21,$U21,$W21,$Y21,$AA21,$AC21,$AE21,$AG21,$AI21,$AK21,$AM21,$AS21,$AU21,$AO21,$AQ21),7)</f>
        <v>0</v>
      </c>
      <c r="BC21" s="62">
        <f>LARGE(($I21,$K21,$M21,$O21,$Q21,$S21,$U21,$W21,$Y21,$AA21,$AC21,$AE21,$AG21,$AI21,$AK21,$AM21,$AS21,$AU21,$AO21,$AQ21),8)</f>
        <v>0</v>
      </c>
      <c r="BD21" s="62">
        <f>LARGE(($I21,$K21,$M21,$O21,$Q21,$S21,$U21,$W21,$Y21,$AA21,$AC21,$AE21,$AG21,$AI21,$AK21,$AM21,$AS21,$AU21,$AO21,$AQ21),9)</f>
        <v>0</v>
      </c>
    </row>
    <row r="22" spans="1:56" ht="16.5" customHeight="1" thickBot="1">
      <c r="A22" s="220">
        <f t="shared" si="3"/>
        <v>18</v>
      </c>
      <c r="B22" s="36"/>
      <c r="C22" s="68"/>
      <c r="D22" s="69"/>
      <c r="E22" s="47">
        <f t="shared" si="0"/>
        <v>0</v>
      </c>
      <c r="F22" s="44">
        <f t="shared" si="1"/>
        <v>0</v>
      </c>
      <c r="G22" s="35">
        <f t="shared" si="2"/>
        <v>0</v>
      </c>
      <c r="H22" s="48"/>
      <c r="I22" s="37">
        <f>LOOKUP(H22,Poängberäkning!$B$6:$B$97,Poängberäkning!$C$6:$C$97)</f>
        <v>0</v>
      </c>
      <c r="J22" s="48"/>
      <c r="K22" s="37">
        <f>LOOKUP(J22,Poängberäkning!$B$6:$B$97,Poängberäkning!$C$6:$C$97)</f>
        <v>0</v>
      </c>
      <c r="L22" s="48"/>
      <c r="M22" s="37">
        <f>LOOKUP(L22,Poängberäkning!$B$6:$B$97,Poängberäkning!$C$6:$C$97)</f>
        <v>0</v>
      </c>
      <c r="N22" s="48"/>
      <c r="O22" s="37">
        <f>LOOKUP(N22,Poängberäkning!$B$6:$B$97,Poängberäkning!$C$6:$C$97)</f>
        <v>0</v>
      </c>
      <c r="P22" s="48"/>
      <c r="Q22" s="37">
        <f>LOOKUP(P22,Poängberäkning!$B$6:$B$97,Poängberäkning!$C$6:$C$97)</f>
        <v>0</v>
      </c>
      <c r="R22" s="48"/>
      <c r="S22" s="37">
        <f>LOOKUP(R22,Poängberäkning!$B$6:$B$97,Poängberäkning!$C$6:$C$97)</f>
        <v>0</v>
      </c>
      <c r="T22" s="59"/>
      <c r="U22" s="38">
        <f>LOOKUP(T22,Poängberäkning!$B$6:$B$97,Poängberäkning!$C$6:$C$97)</f>
        <v>0</v>
      </c>
      <c r="V22" s="49"/>
      <c r="W22" s="38">
        <f>LOOKUP(V22,Poängberäkning!$B$6:$B$97,Poängberäkning!$C$6:$C$97)</f>
        <v>0</v>
      </c>
      <c r="X22" s="49"/>
      <c r="Y22" s="38">
        <f>LOOKUP(X22,Poängberäkning!$B$6:$B$97,Poängberäkning!$C$6:$C$97)</f>
        <v>0</v>
      </c>
      <c r="Z22" s="49"/>
      <c r="AA22" s="38">
        <f>LOOKUP(Z22,Poängberäkning!$B$6:$B$97,Poängberäkning!$C$6:$C$97)</f>
        <v>0</v>
      </c>
      <c r="AB22" s="49"/>
      <c r="AC22" s="38">
        <f>LOOKUP(AB22,Poängberäkning!$B$6:$B$97,Poängberäkning!$C$6:$C$97)</f>
        <v>0</v>
      </c>
      <c r="AD22" s="49"/>
      <c r="AE22" s="38">
        <f>LOOKUP(AD22,Poängberäkning!$B$6:$B$97,Poängberäkning!$C$6:$C$97)</f>
        <v>0</v>
      </c>
      <c r="AF22" s="50"/>
      <c r="AG22" s="39">
        <f>LOOKUP(AF22,Poängberäkning!$B$6:$B$97,Poängberäkning!$C$6:$C$97)</f>
        <v>0</v>
      </c>
      <c r="AH22" s="51"/>
      <c r="AI22" s="132">
        <f>LOOKUP(AH22,Poängberäkning!$B$6:$B$97,Poängberäkning!$C$6:$C$97)</f>
        <v>0</v>
      </c>
      <c r="AJ22" s="93"/>
      <c r="AK22" s="61">
        <f>LOOKUP(AJ22,Poängberäkning!$B$6:$B$97,Poängberäkning!$C$6:$C$97)</f>
        <v>0</v>
      </c>
      <c r="AL22" s="93"/>
      <c r="AM22" s="61">
        <f>LOOKUP(AL22,Poängberäkning!$B$6:$B$97,Poängberäkning!$C$6:$C$97)</f>
        <v>0</v>
      </c>
      <c r="AN22" s="93"/>
      <c r="AO22" s="133">
        <f>LOOKUP(AN22,Poängberäkning!$B$6:$B$97,Poängberäkning!$C$6:$C$97)</f>
        <v>0</v>
      </c>
      <c r="AP22" s="93"/>
      <c r="AQ22" s="135">
        <f>LOOKUP(AP22,Poängberäkning!$B$6:$B$97,Poängberäkning!$C$6:$C$97)</f>
        <v>0</v>
      </c>
      <c r="AR22" s="93"/>
      <c r="AS22" s="133">
        <f>LOOKUP(AR22,Poängberäkning!$B$6:$B$97,Poängberäkning!$C$6:$C$97)</f>
        <v>0</v>
      </c>
      <c r="AT22" s="93"/>
      <c r="AU22" s="135">
        <f>LOOKUP(AT22,Poängberäkning!$B$6:$B$97,Poängberäkning!$C$6:$C$97)</f>
        <v>0</v>
      </c>
      <c r="AV22" s="64">
        <f>LARGE(($I22,$K22,$M22,$O22,$Q22,$S22,$U22,$W22,$Y22,$AA22,$AC22,$AE22,$AG22,$AI22,$AK22,$AM22,$AS22,$AU22,$AO22,$AQ22),1)</f>
        <v>0</v>
      </c>
      <c r="AW22" s="62">
        <f>LARGE(($I22,$K22,$M22,$O22,$Q22,$S22,$U22,$W22,$Y22,$AA22,$AC22,$AE22,$AG22,$AI22,$AK22,$AM22,$AS22,$AU22,$AO22,$AQ22),2)</f>
        <v>0</v>
      </c>
      <c r="AX22" s="62">
        <f>LARGE(($I22,$K22,$M22,$O22,$Q22,$S22,$U22,$W22,$Y22,$AA22,$AC22,$AE22,$AG22,$AI22,$AK22,$AM22,$AS22,$AU22,$AO22,$AQ22),3)</f>
        <v>0</v>
      </c>
      <c r="AY22" s="62">
        <f>LARGE(($I22,$K22,$M22,$O22,$Q22,$S22,$U22,$W22,$Y22,$AA22,$AC22,$AE22,$AG22,$AI22,$AK22,$AM22,$AS22,$AU22,$AO22,$AQ22),4)</f>
        <v>0</v>
      </c>
      <c r="AZ22" s="62">
        <f>LARGE(($I22,$K22,$M22,$O22,$Q22,$S22,$U22,$W22,$Y22,$AA22,$AC22,$AE22,$AG22,$AI22,$AK22,$AM22,$AS22,$AU22,$AO22,$AQ22),5)</f>
        <v>0</v>
      </c>
      <c r="BA22" s="62">
        <f>LARGE(($I22,$K22,$M22,$O22,$Q22,$S22,$U22,$W22,$Y22,$AA22,$AC22,$AE22,$AG22,$AI22,$AK22,$AM22,$AS22,$AU22,$AO22,$AQ22),6)</f>
        <v>0</v>
      </c>
      <c r="BB22" s="62">
        <f>LARGE(($I22,$K22,$M22,$O22,$Q22,$S22,$U22,$W22,$Y22,$AA22,$AC22,$AE22,$AG22,$AI22,$AK22,$AM22,$AS22,$AU22,$AO22,$AQ22),7)</f>
        <v>0</v>
      </c>
      <c r="BC22" s="62">
        <f>LARGE(($I22,$K22,$M22,$O22,$Q22,$S22,$U22,$W22,$Y22,$AA22,$AC22,$AE22,$AG22,$AI22,$AK22,$AM22,$AS22,$AU22,$AO22,$AQ22),8)</f>
        <v>0</v>
      </c>
      <c r="BD22" s="62">
        <f>LARGE(($I22,$K22,$M22,$O22,$Q22,$S22,$U22,$W22,$Y22,$AA22,$AC22,$AE22,$AG22,$AI22,$AK22,$AM22,$AS22,$AU22,$AO22,$AQ22),9)</f>
        <v>0</v>
      </c>
    </row>
    <row r="23" spans="1:56" ht="16.5" thickBot="1">
      <c r="A23" s="220">
        <f t="shared" si="3"/>
        <v>19</v>
      </c>
      <c r="B23" s="36"/>
      <c r="C23" s="70"/>
      <c r="D23" s="69"/>
      <c r="E23" s="47">
        <f t="shared" si="0"/>
        <v>0</v>
      </c>
      <c r="F23" s="44">
        <f t="shared" si="1"/>
        <v>0</v>
      </c>
      <c r="G23" s="35">
        <f t="shared" si="2"/>
        <v>0</v>
      </c>
      <c r="H23" s="48"/>
      <c r="I23" s="37">
        <f>LOOKUP(H23,Poängberäkning!$B$6:$B$97,Poängberäkning!$C$6:$C$97)</f>
        <v>0</v>
      </c>
      <c r="J23" s="48"/>
      <c r="K23" s="37">
        <f>LOOKUP(J23,Poängberäkning!$B$6:$B$97,Poängberäkning!$C$6:$C$97)</f>
        <v>0</v>
      </c>
      <c r="L23" s="48"/>
      <c r="M23" s="37">
        <f>LOOKUP(L23,Poängberäkning!$B$6:$B$97,Poängberäkning!$C$6:$C$97)</f>
        <v>0</v>
      </c>
      <c r="N23" s="48"/>
      <c r="O23" s="37">
        <f>LOOKUP(N23,Poängberäkning!$B$6:$B$97,Poängberäkning!$C$6:$C$97)</f>
        <v>0</v>
      </c>
      <c r="P23" s="48"/>
      <c r="Q23" s="37">
        <f>LOOKUP(P23,Poängberäkning!$B$6:$B$97,Poängberäkning!$C$6:$C$97)</f>
        <v>0</v>
      </c>
      <c r="R23" s="48"/>
      <c r="S23" s="37">
        <f>LOOKUP(R23,Poängberäkning!$B$6:$B$97,Poängberäkning!$C$6:$C$97)</f>
        <v>0</v>
      </c>
      <c r="T23" s="59"/>
      <c r="U23" s="38">
        <f>LOOKUP(T23,Poängberäkning!$B$6:$B$97,Poängberäkning!$C$6:$C$97)</f>
        <v>0</v>
      </c>
      <c r="V23" s="49"/>
      <c r="W23" s="38">
        <f>LOOKUP(V23,Poängberäkning!$B$6:$B$97,Poängberäkning!$C$6:$C$97)</f>
        <v>0</v>
      </c>
      <c r="X23" s="49"/>
      <c r="Y23" s="38">
        <f>LOOKUP(X23,Poängberäkning!$B$6:$B$97,Poängberäkning!$C$6:$C$97)</f>
        <v>0</v>
      </c>
      <c r="Z23" s="49"/>
      <c r="AA23" s="38">
        <f>LOOKUP(Z23,Poängberäkning!$B$6:$B$97,Poängberäkning!$C$6:$C$97)</f>
        <v>0</v>
      </c>
      <c r="AB23" s="49"/>
      <c r="AC23" s="38">
        <f>LOOKUP(AB23,Poängberäkning!$B$6:$B$97,Poängberäkning!$C$6:$C$97)</f>
        <v>0</v>
      </c>
      <c r="AD23" s="49"/>
      <c r="AE23" s="38">
        <f>LOOKUP(AD23,Poängberäkning!$B$6:$B$97,Poängberäkning!$C$6:$C$97)</f>
        <v>0</v>
      </c>
      <c r="AF23" s="50"/>
      <c r="AG23" s="39">
        <f>LOOKUP(AF23,Poängberäkning!$B$6:$B$97,Poängberäkning!$C$6:$C$97)</f>
        <v>0</v>
      </c>
      <c r="AH23" s="51"/>
      <c r="AI23" s="132">
        <f>LOOKUP(AH23,Poängberäkning!$B$6:$B$97,Poängberäkning!$C$6:$C$97)</f>
        <v>0</v>
      </c>
      <c r="AJ23" s="93"/>
      <c r="AK23" s="61">
        <f>LOOKUP(AJ23,Poängberäkning!$B$6:$B$97,Poängberäkning!$C$6:$C$97)</f>
        <v>0</v>
      </c>
      <c r="AL23" s="93"/>
      <c r="AM23" s="61">
        <f>LOOKUP(AL23,Poängberäkning!$B$6:$B$97,Poängberäkning!$C$6:$C$97)</f>
        <v>0</v>
      </c>
      <c r="AN23" s="93"/>
      <c r="AO23" s="133">
        <f>LOOKUP(AN23,Poängberäkning!$B$6:$B$97,Poängberäkning!$C$6:$C$97)</f>
        <v>0</v>
      </c>
      <c r="AP23" s="93"/>
      <c r="AQ23" s="135">
        <f>LOOKUP(AP23,Poängberäkning!$B$6:$B$97,Poängberäkning!$C$6:$C$97)</f>
        <v>0</v>
      </c>
      <c r="AR23" s="93"/>
      <c r="AS23" s="133">
        <f>LOOKUP(AR23,Poängberäkning!$B$6:$B$97,Poängberäkning!$C$6:$C$97)</f>
        <v>0</v>
      </c>
      <c r="AT23" s="93"/>
      <c r="AU23" s="135">
        <f>LOOKUP(AT23,Poängberäkning!$B$6:$B$97,Poängberäkning!$C$6:$C$97)</f>
        <v>0</v>
      </c>
      <c r="AV23" s="64">
        <f>LARGE(($I23,$K23,$M23,$O23,$Q23,$S23,$U23,$W23,$Y23,$AA23,$AC23,$AE23,$AG23,$AI23,$AK23,$AM23,$AS23,$AU23,$AO23,$AQ23),1)</f>
        <v>0</v>
      </c>
      <c r="AW23" s="62">
        <f>LARGE(($I23,$K23,$M23,$O23,$Q23,$S23,$U23,$W23,$Y23,$AA23,$AC23,$AE23,$AG23,$AI23,$AK23,$AM23,$AS23,$AU23,$AO23,$AQ23),2)</f>
        <v>0</v>
      </c>
      <c r="AX23" s="62">
        <f>LARGE(($I23,$K23,$M23,$O23,$Q23,$S23,$U23,$W23,$Y23,$AA23,$AC23,$AE23,$AG23,$AI23,$AK23,$AM23,$AS23,$AU23,$AO23,$AQ23),3)</f>
        <v>0</v>
      </c>
      <c r="AY23" s="62">
        <f>LARGE(($I23,$K23,$M23,$O23,$Q23,$S23,$U23,$W23,$Y23,$AA23,$AC23,$AE23,$AG23,$AI23,$AK23,$AM23,$AS23,$AU23,$AO23,$AQ23),4)</f>
        <v>0</v>
      </c>
      <c r="AZ23" s="62">
        <f>LARGE(($I23,$K23,$M23,$O23,$Q23,$S23,$U23,$W23,$Y23,$AA23,$AC23,$AE23,$AG23,$AI23,$AK23,$AM23,$AS23,$AU23,$AO23,$AQ23),5)</f>
        <v>0</v>
      </c>
      <c r="BA23" s="62">
        <f>LARGE(($I23,$K23,$M23,$O23,$Q23,$S23,$U23,$W23,$Y23,$AA23,$AC23,$AE23,$AG23,$AI23,$AK23,$AM23,$AS23,$AU23,$AO23,$AQ23),6)</f>
        <v>0</v>
      </c>
      <c r="BB23" s="62">
        <f>LARGE(($I23,$K23,$M23,$O23,$Q23,$S23,$U23,$W23,$Y23,$AA23,$AC23,$AE23,$AG23,$AI23,$AK23,$AM23,$AS23,$AU23,$AO23,$AQ23),7)</f>
        <v>0</v>
      </c>
      <c r="BC23" s="62">
        <f>LARGE(($I23,$K23,$M23,$O23,$Q23,$S23,$U23,$W23,$Y23,$AA23,$AC23,$AE23,$AG23,$AI23,$AK23,$AM23,$AS23,$AU23,$AO23,$AQ23),8)</f>
        <v>0</v>
      </c>
      <c r="BD23" s="62">
        <f>LARGE(($I23,$K23,$M23,$O23,$Q23,$S23,$U23,$W23,$Y23,$AA23,$AC23,$AE23,$AG23,$AI23,$AK23,$AM23,$AS23,$AU23,$AO23,$AQ23),9)</f>
        <v>0</v>
      </c>
    </row>
    <row r="24" spans="1:56" ht="16.5" thickBot="1">
      <c r="A24" s="220">
        <f t="shared" si="3"/>
        <v>20</v>
      </c>
      <c r="B24" s="36"/>
      <c r="C24" s="70"/>
      <c r="D24" s="71"/>
      <c r="E24" s="47">
        <f t="shared" si="0"/>
        <v>0</v>
      </c>
      <c r="F24" s="44">
        <f t="shared" si="1"/>
        <v>0</v>
      </c>
      <c r="G24" s="35">
        <f t="shared" si="2"/>
        <v>0</v>
      </c>
      <c r="H24" s="48"/>
      <c r="I24" s="37">
        <f>LOOKUP(H24,Poängberäkning!$B$6:$B$97,Poängberäkning!$C$6:$C$97)</f>
        <v>0</v>
      </c>
      <c r="J24" s="48"/>
      <c r="K24" s="37">
        <f>LOOKUP(J24,Poängberäkning!$B$6:$B$97,Poängberäkning!$C$6:$C$97)</f>
        <v>0</v>
      </c>
      <c r="L24" s="48"/>
      <c r="M24" s="37">
        <f>LOOKUP(L24,Poängberäkning!$B$6:$B$97,Poängberäkning!$C$6:$C$97)</f>
        <v>0</v>
      </c>
      <c r="N24" s="48"/>
      <c r="O24" s="37">
        <f>LOOKUP(N24,Poängberäkning!$B$6:$B$97,Poängberäkning!$C$6:$C$97)</f>
        <v>0</v>
      </c>
      <c r="P24" s="48"/>
      <c r="Q24" s="37">
        <f>LOOKUP(P24,Poängberäkning!$B$6:$B$97,Poängberäkning!$C$6:$C$97)</f>
        <v>0</v>
      </c>
      <c r="R24" s="48"/>
      <c r="S24" s="37">
        <f>LOOKUP(R24,Poängberäkning!$B$6:$B$97,Poängberäkning!$C$6:$C$97)</f>
        <v>0</v>
      </c>
      <c r="T24" s="59"/>
      <c r="U24" s="38">
        <f>LOOKUP(T24,Poängberäkning!$B$6:$B$97,Poängberäkning!$C$6:$C$97)</f>
        <v>0</v>
      </c>
      <c r="V24" s="49"/>
      <c r="W24" s="38">
        <f>LOOKUP(V24,Poängberäkning!$B$6:$B$97,Poängberäkning!$C$6:$C$97)</f>
        <v>0</v>
      </c>
      <c r="X24" s="49"/>
      <c r="Y24" s="38">
        <f>LOOKUP(X24,Poängberäkning!$B$6:$B$97,Poängberäkning!$C$6:$C$97)</f>
        <v>0</v>
      </c>
      <c r="Z24" s="49"/>
      <c r="AA24" s="38">
        <f>LOOKUP(Z24,Poängberäkning!$B$6:$B$97,Poängberäkning!$C$6:$C$97)</f>
        <v>0</v>
      </c>
      <c r="AB24" s="49"/>
      <c r="AC24" s="38">
        <f>LOOKUP(AB24,Poängberäkning!$B$6:$B$97,Poängberäkning!$C$6:$C$97)</f>
        <v>0</v>
      </c>
      <c r="AD24" s="49"/>
      <c r="AE24" s="38">
        <f>LOOKUP(AD24,Poängberäkning!$B$6:$B$97,Poängberäkning!$C$6:$C$97)</f>
        <v>0</v>
      </c>
      <c r="AF24" s="50"/>
      <c r="AG24" s="39">
        <f>LOOKUP(AF24,Poängberäkning!$B$6:$B$97,Poängberäkning!$C$6:$C$97)</f>
        <v>0</v>
      </c>
      <c r="AH24" s="51"/>
      <c r="AI24" s="132">
        <f>LOOKUP(AH24,Poängberäkning!$B$6:$B$97,Poängberäkning!$C$6:$C$97)</f>
        <v>0</v>
      </c>
      <c r="AJ24" s="93"/>
      <c r="AK24" s="61">
        <f>LOOKUP(AJ24,Poängberäkning!$B$6:$B$97,Poängberäkning!$C$6:$C$97)</f>
        <v>0</v>
      </c>
      <c r="AL24" s="93"/>
      <c r="AM24" s="61">
        <f>LOOKUP(AL24,Poängberäkning!$B$6:$B$97,Poängberäkning!$C$6:$C$97)</f>
        <v>0</v>
      </c>
      <c r="AN24" s="93"/>
      <c r="AO24" s="133">
        <f>LOOKUP(AN24,Poängberäkning!$B$6:$B$97,Poängberäkning!$C$6:$C$97)</f>
        <v>0</v>
      </c>
      <c r="AP24" s="93"/>
      <c r="AQ24" s="135">
        <f>LOOKUP(AP24,Poängberäkning!$B$6:$B$97,Poängberäkning!$C$6:$C$97)</f>
        <v>0</v>
      </c>
      <c r="AR24" s="93"/>
      <c r="AS24" s="133">
        <f>LOOKUP(AR24,Poängberäkning!$B$6:$B$97,Poängberäkning!$C$6:$C$97)</f>
        <v>0</v>
      </c>
      <c r="AT24" s="93"/>
      <c r="AU24" s="135">
        <f>LOOKUP(AT24,Poängberäkning!$B$6:$B$97,Poängberäkning!$C$6:$C$97)</f>
        <v>0</v>
      </c>
      <c r="AV24" s="64">
        <f>LARGE(($I24,$K24,$M24,$O24,$Q24,$S24,$U24,$W24,$Y24,$AA24,$AC24,$AE24,$AG24,$AI24,$AK24,$AM24,$AS24,$AU24,$AO24,$AQ24),1)</f>
        <v>0</v>
      </c>
      <c r="AW24" s="62">
        <f>LARGE(($I24,$K24,$M24,$O24,$Q24,$S24,$U24,$W24,$Y24,$AA24,$AC24,$AE24,$AG24,$AI24,$AK24,$AM24,$AS24,$AU24,$AO24,$AQ24),2)</f>
        <v>0</v>
      </c>
      <c r="AX24" s="62">
        <f>LARGE(($I24,$K24,$M24,$O24,$Q24,$S24,$U24,$W24,$Y24,$AA24,$AC24,$AE24,$AG24,$AI24,$AK24,$AM24,$AS24,$AU24,$AO24,$AQ24),3)</f>
        <v>0</v>
      </c>
      <c r="AY24" s="62">
        <f>LARGE(($I24,$K24,$M24,$O24,$Q24,$S24,$U24,$W24,$Y24,$AA24,$AC24,$AE24,$AG24,$AI24,$AK24,$AM24,$AS24,$AU24,$AO24,$AQ24),4)</f>
        <v>0</v>
      </c>
      <c r="AZ24" s="62">
        <f>LARGE(($I24,$K24,$M24,$O24,$Q24,$S24,$U24,$W24,$Y24,$AA24,$AC24,$AE24,$AG24,$AI24,$AK24,$AM24,$AS24,$AU24,$AO24,$AQ24),5)</f>
        <v>0</v>
      </c>
      <c r="BA24" s="62">
        <f>LARGE(($I24,$K24,$M24,$O24,$Q24,$S24,$U24,$W24,$Y24,$AA24,$AC24,$AE24,$AG24,$AI24,$AK24,$AM24,$AS24,$AU24,$AO24,$AQ24),6)</f>
        <v>0</v>
      </c>
      <c r="BB24" s="62">
        <f>LARGE(($I24,$K24,$M24,$O24,$Q24,$S24,$U24,$W24,$Y24,$AA24,$AC24,$AE24,$AG24,$AI24,$AK24,$AM24,$AS24,$AU24,$AO24,$AQ24),7)</f>
        <v>0</v>
      </c>
      <c r="BC24" s="62">
        <f>LARGE(($I24,$K24,$M24,$O24,$Q24,$S24,$U24,$W24,$Y24,$AA24,$AC24,$AE24,$AG24,$AI24,$AK24,$AM24,$AS24,$AU24,$AO24,$AQ24),8)</f>
        <v>0</v>
      </c>
      <c r="BD24" s="62">
        <f>LARGE(($I24,$K24,$M24,$O24,$Q24,$S24,$U24,$W24,$Y24,$AA24,$AC24,$AE24,$AG24,$AI24,$AK24,$AM24,$AS24,$AU24,$AO24,$AQ24),9)</f>
        <v>0</v>
      </c>
    </row>
    <row r="25" spans="1:56" ht="16.5" thickBot="1">
      <c r="A25" s="220">
        <f t="shared" si="3"/>
        <v>21</v>
      </c>
      <c r="B25" s="36"/>
      <c r="C25" s="70"/>
      <c r="D25" s="71"/>
      <c r="E25" s="47">
        <f t="shared" si="0"/>
        <v>0</v>
      </c>
      <c r="F25" s="44">
        <f t="shared" si="1"/>
        <v>0</v>
      </c>
      <c r="G25" s="35">
        <f t="shared" si="2"/>
        <v>0</v>
      </c>
      <c r="H25" s="48"/>
      <c r="I25" s="37">
        <f>LOOKUP(H25,Poängberäkning!$B$6:$B$97,Poängberäkning!$C$6:$C$97)</f>
        <v>0</v>
      </c>
      <c r="J25" s="48"/>
      <c r="K25" s="37">
        <f>LOOKUP(J25,Poängberäkning!$B$6:$B$97,Poängberäkning!$C$6:$C$97)</f>
        <v>0</v>
      </c>
      <c r="L25" s="48"/>
      <c r="M25" s="37">
        <f>LOOKUP(L25,Poängberäkning!$B$6:$B$97,Poängberäkning!$C$6:$C$97)</f>
        <v>0</v>
      </c>
      <c r="N25" s="48"/>
      <c r="O25" s="37">
        <f>LOOKUP(N25,Poängberäkning!$B$6:$B$97,Poängberäkning!$C$6:$C$97)</f>
        <v>0</v>
      </c>
      <c r="P25" s="48"/>
      <c r="Q25" s="37">
        <f>LOOKUP(P25,Poängberäkning!$B$6:$B$97,Poängberäkning!$C$6:$C$97)</f>
        <v>0</v>
      </c>
      <c r="R25" s="48"/>
      <c r="S25" s="37">
        <f>LOOKUP(R25,Poängberäkning!$B$6:$B$97,Poängberäkning!$C$6:$C$97)</f>
        <v>0</v>
      </c>
      <c r="T25" s="59"/>
      <c r="U25" s="38">
        <f>LOOKUP(T25,Poängberäkning!$B$6:$B$97,Poängberäkning!$C$6:$C$97)</f>
        <v>0</v>
      </c>
      <c r="V25" s="49"/>
      <c r="W25" s="38">
        <f>LOOKUP(V25,Poängberäkning!$B$6:$B$97,Poängberäkning!$C$6:$C$97)</f>
        <v>0</v>
      </c>
      <c r="X25" s="49"/>
      <c r="Y25" s="38">
        <f>LOOKUP(X25,Poängberäkning!$B$6:$B$97,Poängberäkning!$C$6:$C$97)</f>
        <v>0</v>
      </c>
      <c r="Z25" s="49"/>
      <c r="AA25" s="38">
        <f>LOOKUP(Z25,Poängberäkning!$B$6:$B$97,Poängberäkning!$C$6:$C$97)</f>
        <v>0</v>
      </c>
      <c r="AB25" s="49"/>
      <c r="AC25" s="38">
        <f>LOOKUP(AB25,Poängberäkning!$B$6:$B$97,Poängberäkning!$C$6:$C$97)</f>
        <v>0</v>
      </c>
      <c r="AD25" s="49"/>
      <c r="AE25" s="38">
        <f>LOOKUP(AD25,Poängberäkning!$B$6:$B$97,Poängberäkning!$C$6:$C$97)</f>
        <v>0</v>
      </c>
      <c r="AF25" s="50"/>
      <c r="AG25" s="39">
        <f>LOOKUP(AF25,Poängberäkning!$B$6:$B$97,Poängberäkning!$C$6:$C$97)</f>
        <v>0</v>
      </c>
      <c r="AH25" s="50"/>
      <c r="AI25" s="132">
        <f>LOOKUP(AH25,Poängberäkning!$B$6:$B$97,Poängberäkning!$C$6:$C$97)</f>
        <v>0</v>
      </c>
      <c r="AJ25" s="93"/>
      <c r="AK25" s="61">
        <f>LOOKUP(AJ25,Poängberäkning!$B$6:$B$97,Poängberäkning!$C$6:$C$97)</f>
        <v>0</v>
      </c>
      <c r="AL25" s="93"/>
      <c r="AM25" s="61">
        <f>LOOKUP(AL25,Poängberäkning!$B$6:$B$97,Poängberäkning!$C$6:$C$97)</f>
        <v>0</v>
      </c>
      <c r="AN25" s="93"/>
      <c r="AO25" s="133">
        <f>LOOKUP(AN25,Poängberäkning!$B$6:$B$97,Poängberäkning!$C$6:$C$97)</f>
        <v>0</v>
      </c>
      <c r="AP25" s="93"/>
      <c r="AQ25" s="135">
        <f>LOOKUP(AP25,Poängberäkning!$B$6:$B$97,Poängberäkning!$C$6:$C$97)</f>
        <v>0</v>
      </c>
      <c r="AR25" s="93"/>
      <c r="AS25" s="133">
        <f>LOOKUP(AR25,Poängberäkning!$B$6:$B$97,Poängberäkning!$C$6:$C$97)</f>
        <v>0</v>
      </c>
      <c r="AT25" s="93"/>
      <c r="AU25" s="135">
        <f>LOOKUP(AT25,Poängberäkning!$B$6:$B$97,Poängberäkning!$C$6:$C$97)</f>
        <v>0</v>
      </c>
      <c r="AV25" s="64">
        <f>LARGE(($I25,$K25,$M25,$O25,$Q25,$S25,$U25,$W25,$Y25,$AA25,$AC25,$AE25,$AG25,$AI25,$AK25,$AM25,$AS25,$AU25,$AO25,$AQ25),1)</f>
        <v>0</v>
      </c>
      <c r="AW25" s="62">
        <f>LARGE(($I25,$K25,$M25,$O25,$Q25,$S25,$U25,$W25,$Y25,$AA25,$AC25,$AE25,$AG25,$AI25,$AK25,$AM25,$AS25,$AU25,$AO25,$AQ25),2)</f>
        <v>0</v>
      </c>
      <c r="AX25" s="62">
        <f>LARGE(($I25,$K25,$M25,$O25,$Q25,$S25,$U25,$W25,$Y25,$AA25,$AC25,$AE25,$AG25,$AI25,$AK25,$AM25,$AS25,$AU25,$AO25,$AQ25),3)</f>
        <v>0</v>
      </c>
      <c r="AY25" s="62">
        <f>LARGE(($I25,$K25,$M25,$O25,$Q25,$S25,$U25,$W25,$Y25,$AA25,$AC25,$AE25,$AG25,$AI25,$AK25,$AM25,$AS25,$AU25,$AO25,$AQ25),4)</f>
        <v>0</v>
      </c>
      <c r="AZ25" s="62">
        <f>LARGE(($I25,$K25,$M25,$O25,$Q25,$S25,$U25,$W25,$Y25,$AA25,$AC25,$AE25,$AG25,$AI25,$AK25,$AM25,$AS25,$AU25,$AO25,$AQ25),5)</f>
        <v>0</v>
      </c>
      <c r="BA25" s="62">
        <f>LARGE(($I25,$K25,$M25,$O25,$Q25,$S25,$U25,$W25,$Y25,$AA25,$AC25,$AE25,$AG25,$AI25,$AK25,$AM25,$AS25,$AU25,$AO25,$AQ25),6)</f>
        <v>0</v>
      </c>
      <c r="BB25" s="62">
        <f>LARGE(($I25,$K25,$M25,$O25,$Q25,$S25,$U25,$W25,$Y25,$AA25,$AC25,$AE25,$AG25,$AI25,$AK25,$AM25,$AS25,$AU25,$AO25,$AQ25),7)</f>
        <v>0</v>
      </c>
      <c r="BC25" s="62">
        <f>LARGE(($I25,$K25,$M25,$O25,$Q25,$S25,$U25,$W25,$Y25,$AA25,$AC25,$AE25,$AG25,$AI25,$AK25,$AM25,$AS25,$AU25,$AO25,$AQ25),8)</f>
        <v>0</v>
      </c>
      <c r="BD25" s="62">
        <f>LARGE(($I25,$K25,$M25,$O25,$Q25,$S25,$U25,$W25,$Y25,$AA25,$AC25,$AE25,$AG25,$AI25,$AK25,$AM25,$AS25,$AU25,$AO25,$AQ25),9)</f>
        <v>0</v>
      </c>
    </row>
    <row r="26" spans="1:56" ht="16.5" thickBot="1">
      <c r="A26" s="220">
        <f t="shared" si="3"/>
        <v>22</v>
      </c>
      <c r="B26" s="36"/>
      <c r="C26" s="70"/>
      <c r="D26" s="71"/>
      <c r="E26" s="47">
        <f t="shared" si="0"/>
        <v>0</v>
      </c>
      <c r="F26" s="44">
        <f t="shared" si="1"/>
        <v>0</v>
      </c>
      <c r="G26" s="35">
        <f t="shared" si="2"/>
        <v>0</v>
      </c>
      <c r="H26" s="48"/>
      <c r="I26" s="37">
        <f>LOOKUP(H26,Poängberäkning!$B$6:$B$97,Poängberäkning!$C$6:$C$97)</f>
        <v>0</v>
      </c>
      <c r="J26" s="48"/>
      <c r="K26" s="37">
        <f>LOOKUP(J26,Poängberäkning!$B$6:$B$97,Poängberäkning!$C$6:$C$97)</f>
        <v>0</v>
      </c>
      <c r="L26" s="48"/>
      <c r="M26" s="37">
        <f>LOOKUP(L26,Poängberäkning!$B$6:$B$97,Poängberäkning!$C$6:$C$97)</f>
        <v>0</v>
      </c>
      <c r="N26" s="48"/>
      <c r="O26" s="37">
        <f>LOOKUP(N26,Poängberäkning!$B$6:$B$97,Poängberäkning!$C$6:$C$97)</f>
        <v>0</v>
      </c>
      <c r="P26" s="48"/>
      <c r="Q26" s="37">
        <f>LOOKUP(P26,Poängberäkning!$B$6:$B$97,Poängberäkning!$C$6:$C$97)</f>
        <v>0</v>
      </c>
      <c r="R26" s="48"/>
      <c r="S26" s="37">
        <f>LOOKUP(R26,Poängberäkning!$B$6:$B$97,Poängberäkning!$C$6:$C$97)</f>
        <v>0</v>
      </c>
      <c r="T26" s="59"/>
      <c r="U26" s="38">
        <f>LOOKUP(T26,Poängberäkning!$B$6:$B$97,Poängberäkning!$C$6:$C$97)</f>
        <v>0</v>
      </c>
      <c r="V26" s="49"/>
      <c r="W26" s="38">
        <f>LOOKUP(V26,Poängberäkning!$B$6:$B$97,Poängberäkning!$C$6:$C$97)</f>
        <v>0</v>
      </c>
      <c r="X26" s="49"/>
      <c r="Y26" s="38">
        <f>LOOKUP(X26,Poängberäkning!$B$6:$B$97,Poängberäkning!$C$6:$C$97)</f>
        <v>0</v>
      </c>
      <c r="Z26" s="49"/>
      <c r="AA26" s="38">
        <f>LOOKUP(Z26,Poängberäkning!$B$6:$B$97,Poängberäkning!$C$6:$C$97)</f>
        <v>0</v>
      </c>
      <c r="AB26" s="49"/>
      <c r="AC26" s="38">
        <f>LOOKUP(AB26,Poängberäkning!$B$6:$B$97,Poängberäkning!$C$6:$C$97)</f>
        <v>0</v>
      </c>
      <c r="AD26" s="49"/>
      <c r="AE26" s="38">
        <f>LOOKUP(AD26,Poängberäkning!$B$6:$B$97,Poängberäkning!$C$6:$C$97)</f>
        <v>0</v>
      </c>
      <c r="AF26" s="50"/>
      <c r="AG26" s="39">
        <f>LOOKUP(AF26,Poängberäkning!$B$6:$B$97,Poängberäkning!$C$6:$C$97)</f>
        <v>0</v>
      </c>
      <c r="AH26" s="50"/>
      <c r="AI26" s="132">
        <f>LOOKUP(AH26,Poängberäkning!$B$6:$B$97,Poängberäkning!$C$6:$C$97)</f>
        <v>0</v>
      </c>
      <c r="AJ26" s="93"/>
      <c r="AK26" s="61">
        <f>LOOKUP(AJ26,Poängberäkning!$B$6:$B$97,Poängberäkning!$C$6:$C$97)</f>
        <v>0</v>
      </c>
      <c r="AL26" s="93"/>
      <c r="AM26" s="61">
        <f>LOOKUP(AL26,Poängberäkning!$B$6:$B$97,Poängberäkning!$C$6:$C$97)</f>
        <v>0</v>
      </c>
      <c r="AN26" s="93"/>
      <c r="AO26" s="133">
        <f>LOOKUP(AN26,Poängberäkning!$B$6:$B$97,Poängberäkning!$C$6:$C$97)</f>
        <v>0</v>
      </c>
      <c r="AP26" s="93"/>
      <c r="AQ26" s="135">
        <f>LOOKUP(AP26,Poängberäkning!$B$6:$B$97,Poängberäkning!$C$6:$C$97)</f>
        <v>0</v>
      </c>
      <c r="AR26" s="93"/>
      <c r="AS26" s="133">
        <f>LOOKUP(AR26,Poängberäkning!$B$6:$B$97,Poängberäkning!$C$6:$C$97)</f>
        <v>0</v>
      </c>
      <c r="AT26" s="93"/>
      <c r="AU26" s="135">
        <f>LOOKUP(AT26,Poängberäkning!$B$6:$B$97,Poängberäkning!$C$6:$C$97)</f>
        <v>0</v>
      </c>
      <c r="AV26" s="64">
        <f>LARGE(($I26,$K26,$M26,$O26,$Q26,$S26,$U26,$W26,$Y26,$AA26,$AC26,$AE26,$AG26,$AI26,$AK26,$AM26,$AS26,$AU26,$AO26,$AQ26),1)</f>
        <v>0</v>
      </c>
      <c r="AW26" s="62">
        <f>LARGE(($I26,$K26,$M26,$O26,$Q26,$S26,$U26,$W26,$Y26,$AA26,$AC26,$AE26,$AG26,$AI26,$AK26,$AM26,$AS26,$AU26,$AO26,$AQ26),2)</f>
        <v>0</v>
      </c>
      <c r="AX26" s="62">
        <f>LARGE(($I26,$K26,$M26,$O26,$Q26,$S26,$U26,$W26,$Y26,$AA26,$AC26,$AE26,$AG26,$AI26,$AK26,$AM26,$AS26,$AU26,$AO26,$AQ26),3)</f>
        <v>0</v>
      </c>
      <c r="AY26" s="62">
        <f>LARGE(($I26,$K26,$M26,$O26,$Q26,$S26,$U26,$W26,$Y26,$AA26,$AC26,$AE26,$AG26,$AI26,$AK26,$AM26,$AS26,$AU26,$AO26,$AQ26),4)</f>
        <v>0</v>
      </c>
      <c r="AZ26" s="62">
        <f>LARGE(($I26,$K26,$M26,$O26,$Q26,$S26,$U26,$W26,$Y26,$AA26,$AC26,$AE26,$AG26,$AI26,$AK26,$AM26,$AS26,$AU26,$AO26,$AQ26),5)</f>
        <v>0</v>
      </c>
      <c r="BA26" s="62">
        <f>LARGE(($I26,$K26,$M26,$O26,$Q26,$S26,$U26,$W26,$Y26,$AA26,$AC26,$AE26,$AG26,$AI26,$AK26,$AM26,$AS26,$AU26,$AO26,$AQ26),6)</f>
        <v>0</v>
      </c>
      <c r="BB26" s="62">
        <f>LARGE(($I26,$K26,$M26,$O26,$Q26,$S26,$U26,$W26,$Y26,$AA26,$AC26,$AE26,$AG26,$AI26,$AK26,$AM26,$AS26,$AU26,$AO26,$AQ26),7)</f>
        <v>0</v>
      </c>
      <c r="BC26" s="62">
        <f>LARGE(($I26,$K26,$M26,$O26,$Q26,$S26,$U26,$W26,$Y26,$AA26,$AC26,$AE26,$AG26,$AI26,$AK26,$AM26,$AS26,$AU26,$AO26,$AQ26),8)</f>
        <v>0</v>
      </c>
      <c r="BD26" s="62">
        <f>LARGE(($I26,$K26,$M26,$O26,$Q26,$S26,$U26,$W26,$Y26,$AA26,$AC26,$AE26,$AG26,$AI26,$AK26,$AM26,$AS26,$AU26,$AO26,$AQ26),9)</f>
        <v>0</v>
      </c>
    </row>
    <row r="27" spans="1:56" ht="16.5" thickBot="1">
      <c r="A27" s="220">
        <f t="shared" si="3"/>
        <v>23</v>
      </c>
      <c r="B27" s="36"/>
      <c r="C27" s="72"/>
      <c r="D27" s="73"/>
      <c r="E27" s="47">
        <f t="shared" si="0"/>
        <v>0</v>
      </c>
      <c r="F27" s="44">
        <f t="shared" si="1"/>
        <v>0</v>
      </c>
      <c r="G27" s="35">
        <f t="shared" si="2"/>
        <v>0</v>
      </c>
      <c r="H27" s="48"/>
      <c r="I27" s="37">
        <f>LOOKUP(H27,Poängberäkning!$B$6:$B$97,Poängberäkning!$C$6:$C$97)</f>
        <v>0</v>
      </c>
      <c r="J27" s="48"/>
      <c r="K27" s="37">
        <f>LOOKUP(J27,Poängberäkning!$B$6:$B$97,Poängberäkning!$C$6:$C$97)</f>
        <v>0</v>
      </c>
      <c r="L27" s="48"/>
      <c r="M27" s="37">
        <f>LOOKUP(L27,Poängberäkning!$B$6:$B$97,Poängberäkning!$C$6:$C$97)</f>
        <v>0</v>
      </c>
      <c r="N27" s="48"/>
      <c r="O27" s="37">
        <f>LOOKUP(N27,Poängberäkning!$B$6:$B$97,Poängberäkning!$C$6:$C$97)</f>
        <v>0</v>
      </c>
      <c r="P27" s="48"/>
      <c r="Q27" s="37">
        <f>LOOKUP(P27,Poängberäkning!$B$6:$B$97,Poängberäkning!$C$6:$C$97)</f>
        <v>0</v>
      </c>
      <c r="R27" s="48"/>
      <c r="S27" s="37">
        <f>LOOKUP(R27,Poängberäkning!$B$6:$B$97,Poängberäkning!$C$6:$C$97)</f>
        <v>0</v>
      </c>
      <c r="T27" s="59"/>
      <c r="U27" s="38">
        <f>LOOKUP(T27,Poängberäkning!$B$6:$B$97,Poängberäkning!$C$6:$C$97)</f>
        <v>0</v>
      </c>
      <c r="V27" s="49"/>
      <c r="W27" s="38">
        <f>LOOKUP(V27,Poängberäkning!$B$6:$B$97,Poängberäkning!$C$6:$C$97)</f>
        <v>0</v>
      </c>
      <c r="X27" s="49"/>
      <c r="Y27" s="38">
        <f>LOOKUP(X27,Poängberäkning!$B$6:$B$97,Poängberäkning!$C$6:$C$97)</f>
        <v>0</v>
      </c>
      <c r="Z27" s="49"/>
      <c r="AA27" s="38">
        <f>LOOKUP(Z27,Poängberäkning!$B$6:$B$97,Poängberäkning!$C$6:$C$97)</f>
        <v>0</v>
      </c>
      <c r="AB27" s="49"/>
      <c r="AC27" s="38">
        <f>LOOKUP(AB27,Poängberäkning!$B$6:$B$97,Poängberäkning!$C$6:$C$97)</f>
        <v>0</v>
      </c>
      <c r="AD27" s="49"/>
      <c r="AE27" s="38">
        <f>LOOKUP(AD27,Poängberäkning!$B$6:$B$97,Poängberäkning!$C$6:$C$97)</f>
        <v>0</v>
      </c>
      <c r="AF27" s="50"/>
      <c r="AG27" s="39">
        <f>LOOKUP(AF27,Poängberäkning!$B$6:$B$97,Poängberäkning!$C$6:$C$97)</f>
        <v>0</v>
      </c>
      <c r="AH27" s="51"/>
      <c r="AI27" s="132">
        <f>LOOKUP(AH27,Poängberäkning!$B$6:$B$97,Poängberäkning!$C$6:$C$97)</f>
        <v>0</v>
      </c>
      <c r="AJ27" s="93"/>
      <c r="AK27" s="61">
        <f>LOOKUP(AJ27,Poängberäkning!$B$6:$B$97,Poängberäkning!$C$6:$C$97)</f>
        <v>0</v>
      </c>
      <c r="AL27" s="93"/>
      <c r="AM27" s="61">
        <f>LOOKUP(AL27,Poängberäkning!$B$6:$B$97,Poängberäkning!$C$6:$C$97)</f>
        <v>0</v>
      </c>
      <c r="AN27" s="93"/>
      <c r="AO27" s="133">
        <f>LOOKUP(AN27,Poängberäkning!$B$6:$B$97,Poängberäkning!$C$6:$C$97)</f>
        <v>0</v>
      </c>
      <c r="AP27" s="93"/>
      <c r="AQ27" s="135">
        <f>LOOKUP(AP27,Poängberäkning!$B$6:$B$97,Poängberäkning!$C$6:$C$97)</f>
        <v>0</v>
      </c>
      <c r="AR27" s="93"/>
      <c r="AS27" s="133">
        <f>LOOKUP(AR27,Poängberäkning!$B$6:$B$97,Poängberäkning!$C$6:$C$97)</f>
        <v>0</v>
      </c>
      <c r="AT27" s="93"/>
      <c r="AU27" s="135">
        <f>LOOKUP(AT27,Poängberäkning!$B$6:$B$97,Poängberäkning!$C$6:$C$97)</f>
        <v>0</v>
      </c>
      <c r="AV27" s="64">
        <f>LARGE(($I27,$K27,$M27,$O27,$Q27,$S27,$U27,$W27,$Y27,$AA27,$AC27,$AE27,$AG27,$AI27,$AK27,$AM27,$AS27,$AU27,$AO27,$AQ27),1)</f>
        <v>0</v>
      </c>
      <c r="AW27" s="62">
        <f>LARGE(($I27,$K27,$M27,$O27,$Q27,$S27,$U27,$W27,$Y27,$AA27,$AC27,$AE27,$AG27,$AI27,$AK27,$AM27,$AS27,$AU27,$AO27,$AQ27),2)</f>
        <v>0</v>
      </c>
      <c r="AX27" s="62">
        <f>LARGE(($I27,$K27,$M27,$O27,$Q27,$S27,$U27,$W27,$Y27,$AA27,$AC27,$AE27,$AG27,$AI27,$AK27,$AM27,$AS27,$AU27,$AO27,$AQ27),3)</f>
        <v>0</v>
      </c>
      <c r="AY27" s="62">
        <f>LARGE(($I27,$K27,$M27,$O27,$Q27,$S27,$U27,$W27,$Y27,$AA27,$AC27,$AE27,$AG27,$AI27,$AK27,$AM27,$AS27,$AU27,$AO27,$AQ27),4)</f>
        <v>0</v>
      </c>
      <c r="AZ27" s="62">
        <f>LARGE(($I27,$K27,$M27,$O27,$Q27,$S27,$U27,$W27,$Y27,$AA27,$AC27,$AE27,$AG27,$AI27,$AK27,$AM27,$AS27,$AU27,$AO27,$AQ27),5)</f>
        <v>0</v>
      </c>
      <c r="BA27" s="62">
        <f>LARGE(($I27,$K27,$M27,$O27,$Q27,$S27,$U27,$W27,$Y27,$AA27,$AC27,$AE27,$AG27,$AI27,$AK27,$AM27,$AS27,$AU27,$AO27,$AQ27),6)</f>
        <v>0</v>
      </c>
      <c r="BB27" s="62">
        <f>LARGE(($I27,$K27,$M27,$O27,$Q27,$S27,$U27,$W27,$Y27,$AA27,$AC27,$AE27,$AG27,$AI27,$AK27,$AM27,$AS27,$AU27,$AO27,$AQ27),7)</f>
        <v>0</v>
      </c>
      <c r="BC27" s="62">
        <f>LARGE(($I27,$K27,$M27,$O27,$Q27,$S27,$U27,$W27,$Y27,$AA27,$AC27,$AE27,$AG27,$AI27,$AK27,$AM27,$AS27,$AU27,$AO27,$AQ27),8)</f>
        <v>0</v>
      </c>
      <c r="BD27" s="62">
        <f>LARGE(($I27,$K27,$M27,$O27,$Q27,$S27,$U27,$W27,$Y27,$AA27,$AC27,$AE27,$AG27,$AI27,$AK27,$AM27,$AS27,$AU27,$AO27,$AQ27),9)</f>
        <v>0</v>
      </c>
    </row>
    <row r="28" spans="1:56" ht="16.5" thickBot="1">
      <c r="A28" s="220">
        <f t="shared" si="3"/>
        <v>24</v>
      </c>
      <c r="B28" s="36"/>
      <c r="C28" s="70"/>
      <c r="D28" s="71"/>
      <c r="E28" s="47">
        <f t="shared" si="0"/>
        <v>0</v>
      </c>
      <c r="F28" s="44">
        <f t="shared" si="1"/>
        <v>0</v>
      </c>
      <c r="G28" s="35">
        <f t="shared" si="2"/>
        <v>0</v>
      </c>
      <c r="H28" s="48"/>
      <c r="I28" s="37">
        <f>LOOKUP(H28,Poängberäkning!$B$6:$B$97,Poängberäkning!$C$6:$C$97)</f>
        <v>0</v>
      </c>
      <c r="J28" s="48"/>
      <c r="K28" s="37">
        <f>LOOKUP(J28,Poängberäkning!$B$6:$B$97,Poängberäkning!$C$6:$C$97)</f>
        <v>0</v>
      </c>
      <c r="L28" s="48"/>
      <c r="M28" s="37">
        <f>LOOKUP(L28,Poängberäkning!$B$6:$B$97,Poängberäkning!$C$6:$C$97)</f>
        <v>0</v>
      </c>
      <c r="N28" s="48"/>
      <c r="O28" s="37">
        <f>LOOKUP(N28,Poängberäkning!$B$6:$B$97,Poängberäkning!$C$6:$C$97)</f>
        <v>0</v>
      </c>
      <c r="P28" s="48"/>
      <c r="Q28" s="37">
        <f>LOOKUP(P28,Poängberäkning!$B$6:$B$97,Poängberäkning!$C$6:$C$97)</f>
        <v>0</v>
      </c>
      <c r="R28" s="48"/>
      <c r="S28" s="37">
        <f>LOOKUP(R28,Poängberäkning!$B$6:$B$97,Poängberäkning!$C$6:$C$97)</f>
        <v>0</v>
      </c>
      <c r="T28" s="59"/>
      <c r="U28" s="38">
        <f>LOOKUP(T28,Poängberäkning!$B$6:$B$97,Poängberäkning!$C$6:$C$97)</f>
        <v>0</v>
      </c>
      <c r="V28" s="49"/>
      <c r="W28" s="38">
        <f>LOOKUP(V28,Poängberäkning!$B$6:$B$97,Poängberäkning!$C$6:$C$97)</f>
        <v>0</v>
      </c>
      <c r="X28" s="49"/>
      <c r="Y28" s="38">
        <f>LOOKUP(X28,Poängberäkning!$B$6:$B$97,Poängberäkning!$C$6:$C$97)</f>
        <v>0</v>
      </c>
      <c r="Z28" s="49"/>
      <c r="AA28" s="38">
        <f>LOOKUP(Z28,Poängberäkning!$B$6:$B$97,Poängberäkning!$C$6:$C$97)</f>
        <v>0</v>
      </c>
      <c r="AB28" s="49"/>
      <c r="AC28" s="38">
        <f>LOOKUP(AB28,Poängberäkning!$B$6:$B$97,Poängberäkning!$C$6:$C$97)</f>
        <v>0</v>
      </c>
      <c r="AD28" s="49"/>
      <c r="AE28" s="38">
        <f>LOOKUP(AD28,Poängberäkning!$B$6:$B$97,Poängberäkning!$C$6:$C$97)</f>
        <v>0</v>
      </c>
      <c r="AF28" s="50"/>
      <c r="AG28" s="39">
        <f>LOOKUP(AF28,Poängberäkning!$B$6:$B$97,Poängberäkning!$C$6:$C$97)</f>
        <v>0</v>
      </c>
      <c r="AH28" s="50"/>
      <c r="AI28" s="132">
        <f>LOOKUP(AH28,Poängberäkning!$B$6:$B$97,Poängberäkning!$C$6:$C$97)</f>
        <v>0</v>
      </c>
      <c r="AJ28" s="93"/>
      <c r="AK28" s="61">
        <f>LOOKUP(AJ28,Poängberäkning!$B$6:$B$97,Poängberäkning!$C$6:$C$97)</f>
        <v>0</v>
      </c>
      <c r="AL28" s="93"/>
      <c r="AM28" s="61">
        <f>LOOKUP(AL28,Poängberäkning!$B$6:$B$97,Poängberäkning!$C$6:$C$97)</f>
        <v>0</v>
      </c>
      <c r="AN28" s="93"/>
      <c r="AO28" s="133">
        <f>LOOKUP(AN28,Poängberäkning!$B$6:$B$97,Poängberäkning!$C$6:$C$97)</f>
        <v>0</v>
      </c>
      <c r="AP28" s="93"/>
      <c r="AQ28" s="135">
        <f>LOOKUP(AP28,Poängberäkning!$B$6:$B$97,Poängberäkning!$C$6:$C$97)</f>
        <v>0</v>
      </c>
      <c r="AR28" s="93"/>
      <c r="AS28" s="133">
        <f>LOOKUP(AR28,Poängberäkning!$B$6:$B$97,Poängberäkning!$C$6:$C$97)</f>
        <v>0</v>
      </c>
      <c r="AT28" s="93"/>
      <c r="AU28" s="135">
        <f>LOOKUP(AT28,Poängberäkning!$B$6:$B$97,Poängberäkning!$C$6:$C$97)</f>
        <v>0</v>
      </c>
      <c r="AV28" s="64">
        <f>LARGE(($I28,$K28,$M28,$O28,$Q28,$S28,$U28,$W28,$Y28,$AA28,$AC28,$AE28,$AG28,$AI28,$AK28,$AM28,$AS28,$AU28,$AO28,$AQ28),1)</f>
        <v>0</v>
      </c>
      <c r="AW28" s="62">
        <f>LARGE(($I28,$K28,$M28,$O28,$Q28,$S28,$U28,$W28,$Y28,$AA28,$AC28,$AE28,$AG28,$AI28,$AK28,$AM28,$AS28,$AU28,$AO28,$AQ28),2)</f>
        <v>0</v>
      </c>
      <c r="AX28" s="62">
        <f>LARGE(($I28,$K28,$M28,$O28,$Q28,$S28,$U28,$W28,$Y28,$AA28,$AC28,$AE28,$AG28,$AI28,$AK28,$AM28,$AS28,$AU28,$AO28,$AQ28),3)</f>
        <v>0</v>
      </c>
      <c r="AY28" s="62">
        <f>LARGE(($I28,$K28,$M28,$O28,$Q28,$S28,$U28,$W28,$Y28,$AA28,$AC28,$AE28,$AG28,$AI28,$AK28,$AM28,$AS28,$AU28,$AO28,$AQ28),4)</f>
        <v>0</v>
      </c>
      <c r="AZ28" s="62">
        <f>LARGE(($I28,$K28,$M28,$O28,$Q28,$S28,$U28,$W28,$Y28,$AA28,$AC28,$AE28,$AG28,$AI28,$AK28,$AM28,$AS28,$AU28,$AO28,$AQ28),5)</f>
        <v>0</v>
      </c>
      <c r="BA28" s="62">
        <f>LARGE(($I28,$K28,$M28,$O28,$Q28,$S28,$U28,$W28,$Y28,$AA28,$AC28,$AE28,$AG28,$AI28,$AK28,$AM28,$AS28,$AU28,$AO28,$AQ28),6)</f>
        <v>0</v>
      </c>
      <c r="BB28" s="62">
        <f>LARGE(($I28,$K28,$M28,$O28,$Q28,$S28,$U28,$W28,$Y28,$AA28,$AC28,$AE28,$AG28,$AI28,$AK28,$AM28,$AS28,$AU28,$AO28,$AQ28),7)</f>
        <v>0</v>
      </c>
      <c r="BC28" s="62">
        <f>LARGE(($I28,$K28,$M28,$O28,$Q28,$S28,$U28,$W28,$Y28,$AA28,$AC28,$AE28,$AG28,$AI28,$AK28,$AM28,$AS28,$AU28,$AO28,$AQ28),8)</f>
        <v>0</v>
      </c>
      <c r="BD28" s="62">
        <f>LARGE(($I28,$K28,$M28,$O28,$Q28,$S28,$U28,$W28,$Y28,$AA28,$AC28,$AE28,$AG28,$AI28,$AK28,$AM28,$AS28,$AU28,$AO28,$AQ28),9)</f>
        <v>0</v>
      </c>
    </row>
    <row r="29" spans="1:56" ht="16.5" thickBot="1">
      <c r="A29" s="220">
        <f t="shared" si="3"/>
        <v>25</v>
      </c>
      <c r="B29" s="36"/>
      <c r="C29" s="171"/>
      <c r="D29" s="172"/>
      <c r="E29" s="47">
        <f t="shared" si="0"/>
        <v>0</v>
      </c>
      <c r="F29" s="44">
        <f t="shared" si="1"/>
        <v>0</v>
      </c>
      <c r="G29" s="35">
        <f t="shared" si="2"/>
        <v>0</v>
      </c>
      <c r="H29" s="48"/>
      <c r="I29" s="37">
        <f>LOOKUP(H29,Poängberäkning!$B$6:$B$97,Poängberäkning!$C$6:$C$97)</f>
        <v>0</v>
      </c>
      <c r="J29" s="48"/>
      <c r="K29" s="37">
        <f>LOOKUP(J29,Poängberäkning!$B$6:$B$97,Poängberäkning!$C$6:$C$97)</f>
        <v>0</v>
      </c>
      <c r="L29" s="48"/>
      <c r="M29" s="37">
        <f>LOOKUP(L29,Poängberäkning!$B$6:$B$97,Poängberäkning!$C$6:$C$97)</f>
        <v>0</v>
      </c>
      <c r="N29" s="48"/>
      <c r="O29" s="37">
        <f>LOOKUP(N29,Poängberäkning!$B$6:$B$97,Poängberäkning!$C$6:$C$97)</f>
        <v>0</v>
      </c>
      <c r="P29" s="48"/>
      <c r="Q29" s="37">
        <f>LOOKUP(P29,Poängberäkning!$B$6:$B$97,Poängberäkning!$C$6:$C$97)</f>
        <v>0</v>
      </c>
      <c r="R29" s="48"/>
      <c r="S29" s="37">
        <f>LOOKUP(R29,Poängberäkning!$B$6:$B$97,Poängberäkning!$C$6:$C$97)</f>
        <v>0</v>
      </c>
      <c r="T29" s="59"/>
      <c r="U29" s="38">
        <f>LOOKUP(T29,Poängberäkning!$B$6:$B$97,Poängberäkning!$C$6:$C$97)</f>
        <v>0</v>
      </c>
      <c r="V29" s="49"/>
      <c r="W29" s="38">
        <f>LOOKUP(V29,Poängberäkning!$B$6:$B$97,Poängberäkning!$C$6:$C$97)</f>
        <v>0</v>
      </c>
      <c r="X29" s="49"/>
      <c r="Y29" s="38">
        <f>LOOKUP(X29,Poängberäkning!$B$6:$B$97,Poängberäkning!$C$6:$C$97)</f>
        <v>0</v>
      </c>
      <c r="Z29" s="49"/>
      <c r="AA29" s="38">
        <f>LOOKUP(Z29,Poängberäkning!$B$6:$B$97,Poängberäkning!$C$6:$C$97)</f>
        <v>0</v>
      </c>
      <c r="AB29" s="49"/>
      <c r="AC29" s="38">
        <f>LOOKUP(AB29,Poängberäkning!$B$6:$B$97,Poängberäkning!$C$6:$C$97)</f>
        <v>0</v>
      </c>
      <c r="AD29" s="49"/>
      <c r="AE29" s="38">
        <f>LOOKUP(AD29,Poängberäkning!$B$6:$B$97,Poängberäkning!$C$6:$C$97)</f>
        <v>0</v>
      </c>
      <c r="AF29" s="50"/>
      <c r="AG29" s="39">
        <f>LOOKUP(AF29,Poängberäkning!$B$6:$B$97,Poängberäkning!$C$6:$C$97)</f>
        <v>0</v>
      </c>
      <c r="AH29" s="51"/>
      <c r="AI29" s="132">
        <f>LOOKUP(AH29,Poängberäkning!$B$6:$B$97,Poängberäkning!$C$6:$C$97)</f>
        <v>0</v>
      </c>
      <c r="AJ29" s="93"/>
      <c r="AK29" s="61">
        <f>LOOKUP(AJ29,Poängberäkning!$B$6:$B$97,Poängberäkning!$C$6:$C$97)</f>
        <v>0</v>
      </c>
      <c r="AL29" s="93"/>
      <c r="AM29" s="61">
        <f>LOOKUP(AL29,Poängberäkning!$B$6:$B$97,Poängberäkning!$C$6:$C$97)</f>
        <v>0</v>
      </c>
      <c r="AN29" s="93"/>
      <c r="AO29" s="133">
        <f>LOOKUP(AN29,Poängberäkning!$B$6:$B$97,Poängberäkning!$C$6:$C$97)</f>
        <v>0</v>
      </c>
      <c r="AP29" s="93"/>
      <c r="AQ29" s="135">
        <f>LOOKUP(AP29,Poängberäkning!$B$6:$B$97,Poängberäkning!$C$6:$C$97)</f>
        <v>0</v>
      </c>
      <c r="AR29" s="93"/>
      <c r="AS29" s="133">
        <f>LOOKUP(AR29,Poängberäkning!$B$6:$B$97,Poängberäkning!$C$6:$C$97)</f>
        <v>0</v>
      </c>
      <c r="AT29" s="93"/>
      <c r="AU29" s="135">
        <f>LOOKUP(AT29,Poängberäkning!$B$6:$B$97,Poängberäkning!$C$6:$C$97)</f>
        <v>0</v>
      </c>
      <c r="AV29" s="64">
        <f>LARGE(($I29,$K29,$M29,$O29,$Q29,$S29,$U29,$W29,$Y29,$AA29,$AC29,$AE29,$AG29,$AI29,$AK29,$AM29,$AS29,$AU29,$AO29,$AQ29),1)</f>
        <v>0</v>
      </c>
      <c r="AW29" s="62">
        <f>LARGE(($I29,$K29,$M29,$O29,$Q29,$S29,$U29,$W29,$Y29,$AA29,$AC29,$AE29,$AG29,$AI29,$AK29,$AM29,$AS29,$AU29,$AO29,$AQ29),2)</f>
        <v>0</v>
      </c>
      <c r="AX29" s="62">
        <f>LARGE(($I29,$K29,$M29,$O29,$Q29,$S29,$U29,$W29,$Y29,$AA29,$AC29,$AE29,$AG29,$AI29,$AK29,$AM29,$AS29,$AU29,$AO29,$AQ29),3)</f>
        <v>0</v>
      </c>
      <c r="AY29" s="62">
        <f>LARGE(($I29,$K29,$M29,$O29,$Q29,$S29,$U29,$W29,$Y29,$AA29,$AC29,$AE29,$AG29,$AI29,$AK29,$AM29,$AS29,$AU29,$AO29,$AQ29),4)</f>
        <v>0</v>
      </c>
      <c r="AZ29" s="62">
        <f>LARGE(($I29,$K29,$M29,$O29,$Q29,$S29,$U29,$W29,$Y29,$AA29,$AC29,$AE29,$AG29,$AI29,$AK29,$AM29,$AS29,$AU29,$AO29,$AQ29),5)</f>
        <v>0</v>
      </c>
      <c r="BA29" s="62">
        <f>LARGE(($I29,$K29,$M29,$O29,$Q29,$S29,$U29,$W29,$Y29,$AA29,$AC29,$AE29,$AG29,$AI29,$AK29,$AM29,$AS29,$AU29,$AO29,$AQ29),6)</f>
        <v>0</v>
      </c>
      <c r="BB29" s="62">
        <f>LARGE(($I29,$K29,$M29,$O29,$Q29,$S29,$U29,$W29,$Y29,$AA29,$AC29,$AE29,$AG29,$AI29,$AK29,$AM29,$AS29,$AU29,$AO29,$AQ29),7)</f>
        <v>0</v>
      </c>
      <c r="BC29" s="62">
        <f>LARGE(($I29,$K29,$M29,$O29,$Q29,$S29,$U29,$W29,$Y29,$AA29,$AC29,$AE29,$AG29,$AI29,$AK29,$AM29,$AS29,$AU29,$AO29,$AQ29),8)</f>
        <v>0</v>
      </c>
      <c r="BD29" s="62">
        <f>LARGE(($I29,$K29,$M29,$O29,$Q29,$S29,$U29,$W29,$Y29,$AA29,$AC29,$AE29,$AG29,$AI29,$AK29,$AM29,$AS29,$AU29,$AO29,$AQ29),9)</f>
        <v>0</v>
      </c>
    </row>
    <row r="30" spans="1:56" ht="16.5" thickBot="1">
      <c r="A30" s="220">
        <f t="shared" si="3"/>
        <v>26</v>
      </c>
      <c r="B30" s="36"/>
      <c r="C30" s="70"/>
      <c r="D30" s="71"/>
      <c r="E30" s="47">
        <f t="shared" si="0"/>
        <v>0</v>
      </c>
      <c r="F30" s="44">
        <f t="shared" si="1"/>
        <v>0</v>
      </c>
      <c r="G30" s="35">
        <f t="shared" si="2"/>
        <v>0</v>
      </c>
      <c r="H30" s="48"/>
      <c r="I30" s="37">
        <f>LOOKUP(H30,Poängberäkning!$B$6:$B$97,Poängberäkning!$C$6:$C$97)</f>
        <v>0</v>
      </c>
      <c r="J30" s="48"/>
      <c r="K30" s="37">
        <f>LOOKUP(J30,Poängberäkning!$B$6:$B$97,Poängberäkning!$C$6:$C$97)</f>
        <v>0</v>
      </c>
      <c r="L30" s="48"/>
      <c r="M30" s="37">
        <f>LOOKUP(L30,Poängberäkning!$B$6:$B$97,Poängberäkning!$C$6:$C$97)</f>
        <v>0</v>
      </c>
      <c r="N30" s="48"/>
      <c r="O30" s="37">
        <f>LOOKUP(N30,Poängberäkning!$B$6:$B$97,Poängberäkning!$C$6:$C$97)</f>
        <v>0</v>
      </c>
      <c r="P30" s="48"/>
      <c r="Q30" s="37">
        <f>LOOKUP(P30,Poängberäkning!$B$6:$B$97,Poängberäkning!$C$6:$C$97)</f>
        <v>0</v>
      </c>
      <c r="R30" s="48"/>
      <c r="S30" s="37">
        <f>LOOKUP(R30,Poängberäkning!$B$6:$B$97,Poängberäkning!$C$6:$C$97)</f>
        <v>0</v>
      </c>
      <c r="T30" s="59"/>
      <c r="U30" s="38">
        <f>LOOKUP(T30,Poängberäkning!$B$6:$B$97,Poängberäkning!$C$6:$C$97)</f>
        <v>0</v>
      </c>
      <c r="V30" s="49"/>
      <c r="W30" s="38">
        <f>LOOKUP(V30,Poängberäkning!$B$6:$B$97,Poängberäkning!$C$6:$C$97)</f>
        <v>0</v>
      </c>
      <c r="X30" s="49"/>
      <c r="Y30" s="38">
        <f>LOOKUP(X30,Poängberäkning!$B$6:$B$97,Poängberäkning!$C$6:$C$97)</f>
        <v>0</v>
      </c>
      <c r="Z30" s="49"/>
      <c r="AA30" s="38">
        <f>LOOKUP(Z30,Poängberäkning!$B$6:$B$97,Poängberäkning!$C$6:$C$97)</f>
        <v>0</v>
      </c>
      <c r="AB30" s="49"/>
      <c r="AC30" s="38">
        <f>LOOKUP(AB30,Poängberäkning!$B$6:$B$97,Poängberäkning!$C$6:$C$97)</f>
        <v>0</v>
      </c>
      <c r="AD30" s="49"/>
      <c r="AE30" s="38">
        <f>LOOKUP(AD30,Poängberäkning!$B$6:$B$97,Poängberäkning!$C$6:$C$97)</f>
        <v>0</v>
      </c>
      <c r="AF30" s="50"/>
      <c r="AG30" s="39">
        <f>LOOKUP(AF30,Poängberäkning!$B$6:$B$97,Poängberäkning!$C$6:$C$97)</f>
        <v>0</v>
      </c>
      <c r="AH30" s="51"/>
      <c r="AI30" s="132">
        <f>LOOKUP(AH30,Poängberäkning!$B$6:$B$97,Poängberäkning!$C$6:$C$97)</f>
        <v>0</v>
      </c>
      <c r="AJ30" s="93"/>
      <c r="AK30" s="61">
        <f>LOOKUP(AJ30,Poängberäkning!$B$6:$B$97,Poängberäkning!$C$6:$C$97)</f>
        <v>0</v>
      </c>
      <c r="AL30" s="93"/>
      <c r="AM30" s="61">
        <f>LOOKUP(AL30,Poängberäkning!$B$6:$B$97,Poängberäkning!$C$6:$C$97)</f>
        <v>0</v>
      </c>
      <c r="AN30" s="93"/>
      <c r="AO30" s="133">
        <f>LOOKUP(AN30,Poängberäkning!$B$6:$B$97,Poängberäkning!$C$6:$C$97)</f>
        <v>0</v>
      </c>
      <c r="AP30" s="93"/>
      <c r="AQ30" s="135">
        <f>LOOKUP(AP30,Poängberäkning!$B$6:$B$97,Poängberäkning!$C$6:$C$97)</f>
        <v>0</v>
      </c>
      <c r="AR30" s="93"/>
      <c r="AS30" s="133">
        <f>LOOKUP(AR30,Poängberäkning!$B$6:$B$97,Poängberäkning!$C$6:$C$97)</f>
        <v>0</v>
      </c>
      <c r="AT30" s="93"/>
      <c r="AU30" s="135">
        <f>LOOKUP(AT30,Poängberäkning!$B$6:$B$97,Poängberäkning!$C$6:$C$97)</f>
        <v>0</v>
      </c>
      <c r="AV30" s="64">
        <f>LARGE(($I30,$K30,$M30,$O30,$Q30,$S30,$U30,$W30,$Y30,$AA30,$AC30,$AE30,$AG30,$AI30,$AK30,$AM30,$AS30,$AU30,$AO30,$AQ30),1)</f>
        <v>0</v>
      </c>
      <c r="AW30" s="62">
        <f>LARGE(($I30,$K30,$M30,$O30,$Q30,$S30,$U30,$W30,$Y30,$AA30,$AC30,$AE30,$AG30,$AI30,$AK30,$AM30,$AS30,$AU30,$AO30,$AQ30),2)</f>
        <v>0</v>
      </c>
      <c r="AX30" s="62">
        <f>LARGE(($I30,$K30,$M30,$O30,$Q30,$S30,$U30,$W30,$Y30,$AA30,$AC30,$AE30,$AG30,$AI30,$AK30,$AM30,$AS30,$AU30,$AO30,$AQ30),3)</f>
        <v>0</v>
      </c>
      <c r="AY30" s="62">
        <f>LARGE(($I30,$K30,$M30,$O30,$Q30,$S30,$U30,$W30,$Y30,$AA30,$AC30,$AE30,$AG30,$AI30,$AK30,$AM30,$AS30,$AU30,$AO30,$AQ30),4)</f>
        <v>0</v>
      </c>
      <c r="AZ30" s="62">
        <f>LARGE(($I30,$K30,$M30,$O30,$Q30,$S30,$U30,$W30,$Y30,$AA30,$AC30,$AE30,$AG30,$AI30,$AK30,$AM30,$AS30,$AU30,$AO30,$AQ30),5)</f>
        <v>0</v>
      </c>
      <c r="BA30" s="62">
        <f>LARGE(($I30,$K30,$M30,$O30,$Q30,$S30,$U30,$W30,$Y30,$AA30,$AC30,$AE30,$AG30,$AI30,$AK30,$AM30,$AS30,$AU30,$AO30,$AQ30),6)</f>
        <v>0</v>
      </c>
      <c r="BB30" s="62">
        <f>LARGE(($I30,$K30,$M30,$O30,$Q30,$S30,$U30,$W30,$Y30,$AA30,$AC30,$AE30,$AG30,$AI30,$AK30,$AM30,$AS30,$AU30,$AO30,$AQ30),7)</f>
        <v>0</v>
      </c>
      <c r="BC30" s="62">
        <f>LARGE(($I30,$K30,$M30,$O30,$Q30,$S30,$U30,$W30,$Y30,$AA30,$AC30,$AE30,$AG30,$AI30,$AK30,$AM30,$AS30,$AU30,$AO30,$AQ30),8)</f>
        <v>0</v>
      </c>
      <c r="BD30" s="62">
        <f>LARGE(($I30,$K30,$M30,$O30,$Q30,$S30,$U30,$W30,$Y30,$AA30,$AC30,$AE30,$AG30,$AI30,$AK30,$AM30,$AS30,$AU30,$AO30,$AQ30),9)</f>
        <v>0</v>
      </c>
    </row>
    <row r="31" spans="1:56" ht="16.5" thickBot="1">
      <c r="A31" s="220">
        <f t="shared" si="3"/>
        <v>27</v>
      </c>
      <c r="B31" s="36"/>
      <c r="C31" s="70"/>
      <c r="D31" s="71"/>
      <c r="E31" s="47">
        <f t="shared" si="0"/>
        <v>0</v>
      </c>
      <c r="F31" s="44">
        <f t="shared" si="1"/>
        <v>0</v>
      </c>
      <c r="G31" s="35">
        <f t="shared" si="2"/>
        <v>0</v>
      </c>
      <c r="H31" s="48"/>
      <c r="I31" s="37">
        <f>LOOKUP(H31,Poängberäkning!$B$6:$B$97,Poängberäkning!$C$6:$C$97)</f>
        <v>0</v>
      </c>
      <c r="J31" s="48"/>
      <c r="K31" s="37">
        <f>LOOKUP(J31,Poängberäkning!$B$6:$B$97,Poängberäkning!$C$6:$C$97)</f>
        <v>0</v>
      </c>
      <c r="L31" s="48"/>
      <c r="M31" s="37">
        <f>LOOKUP(L31,Poängberäkning!$B$6:$B$97,Poängberäkning!$C$6:$C$97)</f>
        <v>0</v>
      </c>
      <c r="N31" s="48"/>
      <c r="O31" s="37">
        <f>LOOKUP(N31,Poängberäkning!$B$6:$B$97,Poängberäkning!$C$6:$C$97)</f>
        <v>0</v>
      </c>
      <c r="P31" s="48"/>
      <c r="Q31" s="37">
        <f>LOOKUP(P31,Poängberäkning!$B$6:$B$97,Poängberäkning!$C$6:$C$97)</f>
        <v>0</v>
      </c>
      <c r="R31" s="48"/>
      <c r="S31" s="37">
        <f>LOOKUP(R31,Poängberäkning!$B$6:$B$97,Poängberäkning!$C$6:$C$97)</f>
        <v>0</v>
      </c>
      <c r="T31" s="59"/>
      <c r="U31" s="38">
        <f>LOOKUP(T31,Poängberäkning!$B$6:$B$97,Poängberäkning!$C$6:$C$97)</f>
        <v>0</v>
      </c>
      <c r="V31" s="49"/>
      <c r="W31" s="38">
        <f>LOOKUP(V31,Poängberäkning!$B$6:$B$97,Poängberäkning!$C$6:$C$97)</f>
        <v>0</v>
      </c>
      <c r="X31" s="49"/>
      <c r="Y31" s="38">
        <f>LOOKUP(X31,Poängberäkning!$B$6:$B$97,Poängberäkning!$C$6:$C$97)</f>
        <v>0</v>
      </c>
      <c r="Z31" s="49"/>
      <c r="AA31" s="38">
        <f>LOOKUP(Z31,Poängberäkning!$B$6:$B$97,Poängberäkning!$C$6:$C$97)</f>
        <v>0</v>
      </c>
      <c r="AB31" s="49"/>
      <c r="AC31" s="38">
        <f>LOOKUP(AB31,Poängberäkning!$B$6:$B$97,Poängberäkning!$C$6:$C$97)</f>
        <v>0</v>
      </c>
      <c r="AD31" s="49"/>
      <c r="AE31" s="38">
        <f>LOOKUP(AD31,Poängberäkning!$B$6:$B$97,Poängberäkning!$C$6:$C$97)</f>
        <v>0</v>
      </c>
      <c r="AF31" s="50"/>
      <c r="AG31" s="39">
        <f>LOOKUP(AF31,Poängberäkning!$B$6:$B$97,Poängberäkning!$C$6:$C$97)</f>
        <v>0</v>
      </c>
      <c r="AH31" s="50"/>
      <c r="AI31" s="132">
        <f>LOOKUP(AH31,Poängberäkning!$B$6:$B$97,Poängberäkning!$C$6:$C$97)</f>
        <v>0</v>
      </c>
      <c r="AJ31" s="93"/>
      <c r="AK31" s="61">
        <f>LOOKUP(AJ31,Poängberäkning!$B$6:$B$97,Poängberäkning!$C$6:$C$97)</f>
        <v>0</v>
      </c>
      <c r="AL31" s="93"/>
      <c r="AM31" s="61">
        <f>LOOKUP(AL31,Poängberäkning!$B$6:$B$97,Poängberäkning!$C$6:$C$97)</f>
        <v>0</v>
      </c>
      <c r="AN31" s="93"/>
      <c r="AO31" s="133">
        <f>LOOKUP(AN31,Poängberäkning!$B$6:$B$97,Poängberäkning!$C$6:$C$97)</f>
        <v>0</v>
      </c>
      <c r="AP31" s="93"/>
      <c r="AQ31" s="135">
        <f>LOOKUP(AP31,Poängberäkning!$B$6:$B$97,Poängberäkning!$C$6:$C$97)</f>
        <v>0</v>
      </c>
      <c r="AR31" s="93"/>
      <c r="AS31" s="133">
        <f>LOOKUP(AR31,Poängberäkning!$B$6:$B$97,Poängberäkning!$C$6:$C$97)</f>
        <v>0</v>
      </c>
      <c r="AT31" s="93"/>
      <c r="AU31" s="135">
        <f>LOOKUP(AT31,Poängberäkning!$B$6:$B$97,Poängberäkning!$C$6:$C$97)</f>
        <v>0</v>
      </c>
      <c r="AV31" s="64">
        <f>LARGE(($I31,$K31,$M31,$O31,$Q31,$S31,$U31,$W31,$Y31,$AA31,$AC31,$AE31,$AG31,$AI31,$AK31,$AM31,$AS31,$AU31,$AO31,$AQ31),1)</f>
        <v>0</v>
      </c>
      <c r="AW31" s="62">
        <f>LARGE(($I31,$K31,$M31,$O31,$Q31,$S31,$U31,$W31,$Y31,$AA31,$AC31,$AE31,$AG31,$AI31,$AK31,$AM31,$AS31,$AU31,$AO31,$AQ31),2)</f>
        <v>0</v>
      </c>
      <c r="AX31" s="62">
        <f>LARGE(($I31,$K31,$M31,$O31,$Q31,$S31,$U31,$W31,$Y31,$AA31,$AC31,$AE31,$AG31,$AI31,$AK31,$AM31,$AS31,$AU31,$AO31,$AQ31),3)</f>
        <v>0</v>
      </c>
      <c r="AY31" s="62">
        <f>LARGE(($I31,$K31,$M31,$O31,$Q31,$S31,$U31,$W31,$Y31,$AA31,$AC31,$AE31,$AG31,$AI31,$AK31,$AM31,$AS31,$AU31,$AO31,$AQ31),4)</f>
        <v>0</v>
      </c>
      <c r="AZ31" s="62">
        <f>LARGE(($I31,$K31,$M31,$O31,$Q31,$S31,$U31,$W31,$Y31,$AA31,$AC31,$AE31,$AG31,$AI31,$AK31,$AM31,$AS31,$AU31,$AO31,$AQ31),5)</f>
        <v>0</v>
      </c>
      <c r="BA31" s="62">
        <f>LARGE(($I31,$K31,$M31,$O31,$Q31,$S31,$U31,$W31,$Y31,$AA31,$AC31,$AE31,$AG31,$AI31,$AK31,$AM31,$AS31,$AU31,$AO31,$AQ31),6)</f>
        <v>0</v>
      </c>
      <c r="BB31" s="62">
        <f>LARGE(($I31,$K31,$M31,$O31,$Q31,$S31,$U31,$W31,$Y31,$AA31,$AC31,$AE31,$AG31,$AI31,$AK31,$AM31,$AS31,$AU31,$AO31,$AQ31),7)</f>
        <v>0</v>
      </c>
      <c r="BC31" s="62">
        <f>LARGE(($I31,$K31,$M31,$O31,$Q31,$S31,$U31,$W31,$Y31,$AA31,$AC31,$AE31,$AG31,$AI31,$AK31,$AM31,$AS31,$AU31,$AO31,$AQ31),8)</f>
        <v>0</v>
      </c>
      <c r="BD31" s="62">
        <f>LARGE(($I31,$K31,$M31,$O31,$Q31,$S31,$U31,$W31,$Y31,$AA31,$AC31,$AE31,$AG31,$AI31,$AK31,$AM31,$AS31,$AU31,$AO31,$AQ31),9)</f>
        <v>0</v>
      </c>
    </row>
    <row r="32" spans="1:56" ht="16.5" thickBot="1">
      <c r="A32" s="220">
        <f t="shared" si="3"/>
        <v>28</v>
      </c>
      <c r="B32" s="36"/>
      <c r="C32" s="70"/>
      <c r="D32" s="71"/>
      <c r="E32" s="47">
        <f t="shared" si="0"/>
        <v>0</v>
      </c>
      <c r="F32" s="44">
        <f t="shared" si="1"/>
        <v>0</v>
      </c>
      <c r="G32" s="35">
        <f t="shared" si="2"/>
        <v>0</v>
      </c>
      <c r="H32" s="48"/>
      <c r="I32" s="37">
        <f>LOOKUP(H32,Poängberäkning!$B$6:$B$97,Poängberäkning!$C$6:$C$97)</f>
        <v>0</v>
      </c>
      <c r="J32" s="48"/>
      <c r="K32" s="37">
        <f>LOOKUP(J32,Poängberäkning!$B$6:$B$97,Poängberäkning!$C$6:$C$97)</f>
        <v>0</v>
      </c>
      <c r="L32" s="48"/>
      <c r="M32" s="37">
        <f>LOOKUP(L32,Poängberäkning!$B$6:$B$97,Poängberäkning!$C$6:$C$97)</f>
        <v>0</v>
      </c>
      <c r="N32" s="48"/>
      <c r="O32" s="37">
        <f>LOOKUP(N32,Poängberäkning!$B$6:$B$97,Poängberäkning!$C$6:$C$97)</f>
        <v>0</v>
      </c>
      <c r="P32" s="48"/>
      <c r="Q32" s="37">
        <f>LOOKUP(P32,Poängberäkning!$B$6:$B$97,Poängberäkning!$C$6:$C$97)</f>
        <v>0</v>
      </c>
      <c r="R32" s="48"/>
      <c r="S32" s="37">
        <f>LOOKUP(R32,Poängberäkning!$B$6:$B$97,Poängberäkning!$C$6:$C$97)</f>
        <v>0</v>
      </c>
      <c r="T32" s="59"/>
      <c r="U32" s="38">
        <f>LOOKUP(T32,Poängberäkning!$B$6:$B$97,Poängberäkning!$C$6:$C$97)</f>
        <v>0</v>
      </c>
      <c r="V32" s="49"/>
      <c r="W32" s="38">
        <f>LOOKUP(V32,Poängberäkning!$B$6:$B$97,Poängberäkning!$C$6:$C$97)</f>
        <v>0</v>
      </c>
      <c r="X32" s="49"/>
      <c r="Y32" s="38">
        <f>LOOKUP(X32,Poängberäkning!$B$6:$B$97,Poängberäkning!$C$6:$C$97)</f>
        <v>0</v>
      </c>
      <c r="Z32" s="49"/>
      <c r="AA32" s="38">
        <f>LOOKUP(Z32,Poängberäkning!$B$6:$B$97,Poängberäkning!$C$6:$C$97)</f>
        <v>0</v>
      </c>
      <c r="AB32" s="49"/>
      <c r="AC32" s="38">
        <f>LOOKUP(AB32,Poängberäkning!$B$6:$B$97,Poängberäkning!$C$6:$C$97)</f>
        <v>0</v>
      </c>
      <c r="AD32" s="49"/>
      <c r="AE32" s="38">
        <f>LOOKUP(AD32,Poängberäkning!$B$6:$B$97,Poängberäkning!$C$6:$C$97)</f>
        <v>0</v>
      </c>
      <c r="AF32" s="50"/>
      <c r="AG32" s="39">
        <f>LOOKUP(AF32,Poängberäkning!$B$6:$B$97,Poängberäkning!$C$6:$C$97)</f>
        <v>0</v>
      </c>
      <c r="AH32" s="51"/>
      <c r="AI32" s="132">
        <f>LOOKUP(AH32,Poängberäkning!$B$6:$B$97,Poängberäkning!$C$6:$C$97)</f>
        <v>0</v>
      </c>
      <c r="AJ32" s="93"/>
      <c r="AK32" s="61">
        <f>LOOKUP(AJ32,Poängberäkning!$B$6:$B$97,Poängberäkning!$C$6:$C$97)</f>
        <v>0</v>
      </c>
      <c r="AL32" s="93"/>
      <c r="AM32" s="61">
        <f>LOOKUP(AL32,Poängberäkning!$B$6:$B$97,Poängberäkning!$C$6:$C$97)</f>
        <v>0</v>
      </c>
      <c r="AN32" s="93"/>
      <c r="AO32" s="133">
        <f>LOOKUP(AN32,Poängberäkning!$B$6:$B$97,Poängberäkning!$C$6:$C$97)</f>
        <v>0</v>
      </c>
      <c r="AP32" s="93"/>
      <c r="AQ32" s="135">
        <f>LOOKUP(AP32,Poängberäkning!$B$6:$B$97,Poängberäkning!$C$6:$C$97)</f>
        <v>0</v>
      </c>
      <c r="AR32" s="93"/>
      <c r="AS32" s="133">
        <f>LOOKUP(AR32,Poängberäkning!$B$6:$B$97,Poängberäkning!$C$6:$C$97)</f>
        <v>0</v>
      </c>
      <c r="AT32" s="93"/>
      <c r="AU32" s="135">
        <f>LOOKUP(AT32,Poängberäkning!$B$6:$B$97,Poängberäkning!$C$6:$C$97)</f>
        <v>0</v>
      </c>
      <c r="AV32" s="64">
        <f>LARGE(($I32,$K32,$M32,$O32,$Q32,$S32,$U32,$W32,$Y32,$AA32,$AC32,$AE32,$AG32,$AI32,$AK32,$AM32,$AS32,$AU32,$AO32,$AQ32),1)</f>
        <v>0</v>
      </c>
      <c r="AW32" s="62">
        <f>LARGE(($I32,$K32,$M32,$O32,$Q32,$S32,$U32,$W32,$Y32,$AA32,$AC32,$AE32,$AG32,$AI32,$AK32,$AM32,$AS32,$AU32,$AO32,$AQ32),2)</f>
        <v>0</v>
      </c>
      <c r="AX32" s="62">
        <f>LARGE(($I32,$K32,$M32,$O32,$Q32,$S32,$U32,$W32,$Y32,$AA32,$AC32,$AE32,$AG32,$AI32,$AK32,$AM32,$AS32,$AU32,$AO32,$AQ32),3)</f>
        <v>0</v>
      </c>
      <c r="AY32" s="62">
        <f>LARGE(($I32,$K32,$M32,$O32,$Q32,$S32,$U32,$W32,$Y32,$AA32,$AC32,$AE32,$AG32,$AI32,$AK32,$AM32,$AS32,$AU32,$AO32,$AQ32),4)</f>
        <v>0</v>
      </c>
      <c r="AZ32" s="62">
        <f>LARGE(($I32,$K32,$M32,$O32,$Q32,$S32,$U32,$W32,$Y32,$AA32,$AC32,$AE32,$AG32,$AI32,$AK32,$AM32,$AS32,$AU32,$AO32,$AQ32),5)</f>
        <v>0</v>
      </c>
      <c r="BA32" s="62">
        <f>LARGE(($I32,$K32,$M32,$O32,$Q32,$S32,$U32,$W32,$Y32,$AA32,$AC32,$AE32,$AG32,$AI32,$AK32,$AM32,$AS32,$AU32,$AO32,$AQ32),6)</f>
        <v>0</v>
      </c>
      <c r="BB32" s="62">
        <f>LARGE(($I32,$K32,$M32,$O32,$Q32,$S32,$U32,$W32,$Y32,$AA32,$AC32,$AE32,$AG32,$AI32,$AK32,$AM32,$AS32,$AU32,$AO32,$AQ32),7)</f>
        <v>0</v>
      </c>
      <c r="BC32" s="62">
        <f>LARGE(($I32,$K32,$M32,$O32,$Q32,$S32,$U32,$W32,$Y32,$AA32,$AC32,$AE32,$AG32,$AI32,$AK32,$AM32,$AS32,$AU32,$AO32,$AQ32),8)</f>
        <v>0</v>
      </c>
      <c r="BD32" s="62">
        <f>LARGE(($I32,$K32,$M32,$O32,$Q32,$S32,$U32,$W32,$Y32,$AA32,$AC32,$AE32,$AG32,$AI32,$AK32,$AM32,$AS32,$AU32,$AO32,$AQ32),9)</f>
        <v>0</v>
      </c>
    </row>
    <row r="33" spans="1:56" ht="16.5" thickBot="1">
      <c r="A33" s="220">
        <f t="shared" si="3"/>
        <v>29</v>
      </c>
      <c r="B33" s="36"/>
      <c r="C33" s="70"/>
      <c r="D33" s="71"/>
      <c r="E33" s="47">
        <f t="shared" si="0"/>
        <v>0</v>
      </c>
      <c r="F33" s="44">
        <f t="shared" si="1"/>
        <v>0</v>
      </c>
      <c r="G33" s="35">
        <f t="shared" si="2"/>
        <v>0</v>
      </c>
      <c r="H33" s="48"/>
      <c r="I33" s="37">
        <f>LOOKUP(H33,Poängberäkning!$B$6:$B$97,Poängberäkning!$C$6:$C$97)</f>
        <v>0</v>
      </c>
      <c r="J33" s="48"/>
      <c r="K33" s="37">
        <f>LOOKUP(J33,Poängberäkning!$B$6:$B$97,Poängberäkning!$C$6:$C$97)</f>
        <v>0</v>
      </c>
      <c r="L33" s="48"/>
      <c r="M33" s="37">
        <f>LOOKUP(L33,Poängberäkning!$B$6:$B$97,Poängberäkning!$C$6:$C$97)</f>
        <v>0</v>
      </c>
      <c r="N33" s="48"/>
      <c r="O33" s="37">
        <f>LOOKUP(N33,Poängberäkning!$B$6:$B$97,Poängberäkning!$C$6:$C$97)</f>
        <v>0</v>
      </c>
      <c r="P33" s="48"/>
      <c r="Q33" s="37">
        <f>LOOKUP(P33,Poängberäkning!$B$6:$B$97,Poängberäkning!$C$6:$C$97)</f>
        <v>0</v>
      </c>
      <c r="R33" s="48"/>
      <c r="S33" s="37">
        <f>LOOKUP(R33,Poängberäkning!$B$6:$B$97,Poängberäkning!$C$6:$C$97)</f>
        <v>0</v>
      </c>
      <c r="T33" s="59"/>
      <c r="U33" s="38">
        <f>LOOKUP(T33,Poängberäkning!$B$6:$B$97,Poängberäkning!$C$6:$C$97)</f>
        <v>0</v>
      </c>
      <c r="V33" s="49"/>
      <c r="W33" s="38">
        <f>LOOKUP(V33,Poängberäkning!$B$6:$B$97,Poängberäkning!$C$6:$C$97)</f>
        <v>0</v>
      </c>
      <c r="X33" s="49"/>
      <c r="Y33" s="38">
        <f>LOOKUP(X33,Poängberäkning!$B$6:$B$97,Poängberäkning!$C$6:$C$97)</f>
        <v>0</v>
      </c>
      <c r="Z33" s="49"/>
      <c r="AA33" s="38">
        <f>LOOKUP(Z33,Poängberäkning!$B$6:$B$97,Poängberäkning!$C$6:$C$97)</f>
        <v>0</v>
      </c>
      <c r="AB33" s="49"/>
      <c r="AC33" s="38">
        <f>LOOKUP(AB33,Poängberäkning!$B$6:$B$97,Poängberäkning!$C$6:$C$97)</f>
        <v>0</v>
      </c>
      <c r="AD33" s="49"/>
      <c r="AE33" s="38">
        <f>LOOKUP(AD33,Poängberäkning!$B$6:$B$97,Poängberäkning!$C$6:$C$97)</f>
        <v>0</v>
      </c>
      <c r="AF33" s="50"/>
      <c r="AG33" s="39">
        <f>LOOKUP(AF33,Poängberäkning!$B$6:$B$97,Poängberäkning!$C$6:$C$97)</f>
        <v>0</v>
      </c>
      <c r="AH33" s="50"/>
      <c r="AI33" s="132">
        <f>LOOKUP(AH33,Poängberäkning!$B$6:$B$97,Poängberäkning!$C$6:$C$97)</f>
        <v>0</v>
      </c>
      <c r="AJ33" s="93"/>
      <c r="AK33" s="61">
        <f>LOOKUP(AJ33,Poängberäkning!$B$6:$B$97,Poängberäkning!$C$6:$C$97)</f>
        <v>0</v>
      </c>
      <c r="AL33" s="93"/>
      <c r="AM33" s="61">
        <f>LOOKUP(AL33,Poängberäkning!$B$6:$B$97,Poängberäkning!$C$6:$C$97)</f>
        <v>0</v>
      </c>
      <c r="AN33" s="93"/>
      <c r="AO33" s="133">
        <f>LOOKUP(AN33,Poängberäkning!$B$6:$B$97,Poängberäkning!$C$6:$C$97)</f>
        <v>0</v>
      </c>
      <c r="AP33" s="93"/>
      <c r="AQ33" s="135">
        <f>LOOKUP(AP33,Poängberäkning!$B$6:$B$97,Poängberäkning!$C$6:$C$97)</f>
        <v>0</v>
      </c>
      <c r="AR33" s="93"/>
      <c r="AS33" s="133">
        <f>LOOKUP(AR33,Poängberäkning!$B$6:$B$97,Poängberäkning!$C$6:$C$97)</f>
        <v>0</v>
      </c>
      <c r="AT33" s="93"/>
      <c r="AU33" s="135">
        <f>LOOKUP(AT33,Poängberäkning!$B$6:$B$97,Poängberäkning!$C$6:$C$97)</f>
        <v>0</v>
      </c>
      <c r="AV33" s="64">
        <f>LARGE(($I33,$K33,$M33,$O33,$Q33,$S33,$U33,$W33,$Y33,$AA33,$AC33,$AE33,$AG33,$AI33,$AK33,$AM33,$AS33,$AU33,$AO33,$AQ33),1)</f>
        <v>0</v>
      </c>
      <c r="AW33" s="62">
        <f>LARGE(($I33,$K33,$M33,$O33,$Q33,$S33,$U33,$W33,$Y33,$AA33,$AC33,$AE33,$AG33,$AI33,$AK33,$AM33,$AS33,$AU33,$AO33,$AQ33),2)</f>
        <v>0</v>
      </c>
      <c r="AX33" s="62">
        <f>LARGE(($I33,$K33,$M33,$O33,$Q33,$S33,$U33,$W33,$Y33,$AA33,$AC33,$AE33,$AG33,$AI33,$AK33,$AM33,$AS33,$AU33,$AO33,$AQ33),3)</f>
        <v>0</v>
      </c>
      <c r="AY33" s="62">
        <f>LARGE(($I33,$K33,$M33,$O33,$Q33,$S33,$U33,$W33,$Y33,$AA33,$AC33,$AE33,$AG33,$AI33,$AK33,$AM33,$AS33,$AU33,$AO33,$AQ33),4)</f>
        <v>0</v>
      </c>
      <c r="AZ33" s="62">
        <f>LARGE(($I33,$K33,$M33,$O33,$Q33,$S33,$U33,$W33,$Y33,$AA33,$AC33,$AE33,$AG33,$AI33,$AK33,$AM33,$AS33,$AU33,$AO33,$AQ33),5)</f>
        <v>0</v>
      </c>
      <c r="BA33" s="62">
        <f>LARGE(($I33,$K33,$M33,$O33,$Q33,$S33,$U33,$W33,$Y33,$AA33,$AC33,$AE33,$AG33,$AI33,$AK33,$AM33,$AS33,$AU33,$AO33,$AQ33),6)</f>
        <v>0</v>
      </c>
      <c r="BB33" s="62">
        <f>LARGE(($I33,$K33,$M33,$O33,$Q33,$S33,$U33,$W33,$Y33,$AA33,$AC33,$AE33,$AG33,$AI33,$AK33,$AM33,$AS33,$AU33,$AO33,$AQ33),7)</f>
        <v>0</v>
      </c>
      <c r="BC33" s="62">
        <f>LARGE(($I33,$K33,$M33,$O33,$Q33,$S33,$U33,$W33,$Y33,$AA33,$AC33,$AE33,$AG33,$AI33,$AK33,$AM33,$AS33,$AU33,$AO33,$AQ33),8)</f>
        <v>0</v>
      </c>
      <c r="BD33" s="62">
        <f>LARGE(($I33,$K33,$M33,$O33,$Q33,$S33,$U33,$W33,$Y33,$AA33,$AC33,$AE33,$AG33,$AI33,$AK33,$AM33,$AS33,$AU33,$AO33,$AQ33),9)</f>
        <v>0</v>
      </c>
    </row>
    <row r="34" spans="1:56" ht="16.5" thickBot="1">
      <c r="A34" s="220">
        <f t="shared" si="3"/>
        <v>30</v>
      </c>
      <c r="B34" s="36"/>
      <c r="C34" s="70"/>
      <c r="D34" s="71"/>
      <c r="E34" s="47">
        <f t="shared" si="0"/>
        <v>0</v>
      </c>
      <c r="F34" s="44">
        <f t="shared" si="1"/>
        <v>0</v>
      </c>
      <c r="G34" s="35">
        <f t="shared" si="2"/>
        <v>0</v>
      </c>
      <c r="H34" s="48"/>
      <c r="I34" s="37">
        <f>LOOKUP(H34,Poängberäkning!$B$6:$B$97,Poängberäkning!$C$6:$C$97)</f>
        <v>0</v>
      </c>
      <c r="J34" s="48"/>
      <c r="K34" s="37">
        <f>LOOKUP(J34,Poängberäkning!$B$6:$B$97,Poängberäkning!$C$6:$C$97)</f>
        <v>0</v>
      </c>
      <c r="L34" s="48"/>
      <c r="M34" s="37">
        <f>LOOKUP(L34,Poängberäkning!$B$6:$B$97,Poängberäkning!$C$6:$C$97)</f>
        <v>0</v>
      </c>
      <c r="N34" s="48"/>
      <c r="O34" s="37">
        <f>LOOKUP(N34,Poängberäkning!$B$6:$B$97,Poängberäkning!$C$6:$C$97)</f>
        <v>0</v>
      </c>
      <c r="P34" s="48"/>
      <c r="Q34" s="37">
        <f>LOOKUP(P34,Poängberäkning!$B$6:$B$97,Poängberäkning!$C$6:$C$97)</f>
        <v>0</v>
      </c>
      <c r="R34" s="48"/>
      <c r="S34" s="37">
        <f>LOOKUP(R34,Poängberäkning!$B$6:$B$97,Poängberäkning!$C$6:$C$97)</f>
        <v>0</v>
      </c>
      <c r="T34" s="59"/>
      <c r="U34" s="38">
        <f>LOOKUP(T34,Poängberäkning!$B$6:$B$97,Poängberäkning!$C$6:$C$97)</f>
        <v>0</v>
      </c>
      <c r="V34" s="49"/>
      <c r="W34" s="38">
        <f>LOOKUP(V34,Poängberäkning!$B$6:$B$97,Poängberäkning!$C$6:$C$97)</f>
        <v>0</v>
      </c>
      <c r="X34" s="49"/>
      <c r="Y34" s="38">
        <f>LOOKUP(X34,Poängberäkning!$B$6:$B$97,Poängberäkning!$C$6:$C$97)</f>
        <v>0</v>
      </c>
      <c r="Z34" s="49"/>
      <c r="AA34" s="38">
        <f>LOOKUP(Z34,Poängberäkning!$B$6:$B$97,Poängberäkning!$C$6:$C$97)</f>
        <v>0</v>
      </c>
      <c r="AB34" s="49"/>
      <c r="AC34" s="38">
        <f>LOOKUP(AB34,Poängberäkning!$B$6:$B$97,Poängberäkning!$C$6:$C$97)</f>
        <v>0</v>
      </c>
      <c r="AD34" s="49"/>
      <c r="AE34" s="38">
        <f>LOOKUP(AD34,Poängberäkning!$B$6:$B$97,Poängberäkning!$C$6:$C$97)</f>
        <v>0</v>
      </c>
      <c r="AF34" s="50"/>
      <c r="AG34" s="39">
        <f>LOOKUP(AF34,Poängberäkning!$B$6:$B$97,Poängberäkning!$C$6:$C$97)</f>
        <v>0</v>
      </c>
      <c r="AH34" s="50"/>
      <c r="AI34" s="132">
        <f>LOOKUP(AH34,Poängberäkning!$B$6:$B$97,Poängberäkning!$C$6:$C$97)</f>
        <v>0</v>
      </c>
      <c r="AJ34" s="93"/>
      <c r="AK34" s="61">
        <f>LOOKUP(AJ34,Poängberäkning!$B$6:$B$97,Poängberäkning!$C$6:$C$97)</f>
        <v>0</v>
      </c>
      <c r="AL34" s="93"/>
      <c r="AM34" s="61">
        <f>LOOKUP(AL34,Poängberäkning!$B$6:$B$97,Poängberäkning!$C$6:$C$97)</f>
        <v>0</v>
      </c>
      <c r="AN34" s="93"/>
      <c r="AO34" s="133">
        <f>LOOKUP(AN34,Poängberäkning!$B$6:$B$97,Poängberäkning!$C$6:$C$97)</f>
        <v>0</v>
      </c>
      <c r="AP34" s="93"/>
      <c r="AQ34" s="135">
        <f>LOOKUP(AP34,Poängberäkning!$B$6:$B$97,Poängberäkning!$C$6:$C$97)</f>
        <v>0</v>
      </c>
      <c r="AR34" s="93"/>
      <c r="AS34" s="133">
        <f>LOOKUP(AR34,Poängberäkning!$B$6:$B$97,Poängberäkning!$C$6:$C$97)</f>
        <v>0</v>
      </c>
      <c r="AT34" s="93"/>
      <c r="AU34" s="135">
        <f>LOOKUP(AT34,Poängberäkning!$B$6:$B$97,Poängberäkning!$C$6:$C$97)</f>
        <v>0</v>
      </c>
      <c r="AV34" s="64">
        <f>LARGE(($I34,$K34,$M34,$O34,$Q34,$S34,$U34,$W34,$Y34,$AA34,$AC34,$AE34,$AG34,$AI34,$AK34,$AM34,$AS34,$AU34,$AO34,$AQ34),1)</f>
        <v>0</v>
      </c>
      <c r="AW34" s="62">
        <f>LARGE(($I34,$K34,$M34,$O34,$Q34,$S34,$U34,$W34,$Y34,$AA34,$AC34,$AE34,$AG34,$AI34,$AK34,$AM34,$AS34,$AU34,$AO34,$AQ34),2)</f>
        <v>0</v>
      </c>
      <c r="AX34" s="62">
        <f>LARGE(($I34,$K34,$M34,$O34,$Q34,$S34,$U34,$W34,$Y34,$AA34,$AC34,$AE34,$AG34,$AI34,$AK34,$AM34,$AS34,$AU34,$AO34,$AQ34),3)</f>
        <v>0</v>
      </c>
      <c r="AY34" s="62">
        <f>LARGE(($I34,$K34,$M34,$O34,$Q34,$S34,$U34,$W34,$Y34,$AA34,$AC34,$AE34,$AG34,$AI34,$AK34,$AM34,$AS34,$AU34,$AO34,$AQ34),4)</f>
        <v>0</v>
      </c>
      <c r="AZ34" s="62">
        <f>LARGE(($I34,$K34,$M34,$O34,$Q34,$S34,$U34,$W34,$Y34,$AA34,$AC34,$AE34,$AG34,$AI34,$AK34,$AM34,$AS34,$AU34,$AO34,$AQ34),5)</f>
        <v>0</v>
      </c>
      <c r="BA34" s="62">
        <f>LARGE(($I34,$K34,$M34,$O34,$Q34,$S34,$U34,$W34,$Y34,$AA34,$AC34,$AE34,$AG34,$AI34,$AK34,$AM34,$AS34,$AU34,$AO34,$AQ34),6)</f>
        <v>0</v>
      </c>
      <c r="BB34" s="62">
        <f>LARGE(($I34,$K34,$M34,$O34,$Q34,$S34,$U34,$W34,$Y34,$AA34,$AC34,$AE34,$AG34,$AI34,$AK34,$AM34,$AS34,$AU34,$AO34,$AQ34),7)</f>
        <v>0</v>
      </c>
      <c r="BC34" s="62">
        <f>LARGE(($I34,$K34,$M34,$O34,$Q34,$S34,$U34,$W34,$Y34,$AA34,$AC34,$AE34,$AG34,$AI34,$AK34,$AM34,$AS34,$AU34,$AO34,$AQ34),8)</f>
        <v>0</v>
      </c>
      <c r="BD34" s="62">
        <f>LARGE(($I34,$K34,$M34,$O34,$Q34,$S34,$U34,$W34,$Y34,$AA34,$AC34,$AE34,$AG34,$AI34,$AK34,$AM34,$AS34,$AU34,$AO34,$AQ34),9)</f>
        <v>0</v>
      </c>
    </row>
    <row r="35" spans="1:56" ht="16.5" thickBot="1">
      <c r="A35" s="220">
        <f t="shared" si="3"/>
        <v>31</v>
      </c>
      <c r="B35" s="36"/>
      <c r="C35" s="70"/>
      <c r="D35" s="71"/>
      <c r="E35" s="47">
        <f t="shared" si="0"/>
        <v>0</v>
      </c>
      <c r="F35" s="44">
        <f t="shared" si="1"/>
        <v>0</v>
      </c>
      <c r="G35" s="35">
        <f t="shared" si="2"/>
        <v>0</v>
      </c>
      <c r="H35" s="48"/>
      <c r="I35" s="37">
        <f>LOOKUP(H35,Poängberäkning!$B$6:$B$97,Poängberäkning!$C$6:$C$97)</f>
        <v>0</v>
      </c>
      <c r="J35" s="48"/>
      <c r="K35" s="37">
        <f>LOOKUP(J35,Poängberäkning!$B$6:$B$97,Poängberäkning!$C$6:$C$97)</f>
        <v>0</v>
      </c>
      <c r="L35" s="48"/>
      <c r="M35" s="37">
        <f>LOOKUP(L35,Poängberäkning!$B$6:$B$97,Poängberäkning!$C$6:$C$97)</f>
        <v>0</v>
      </c>
      <c r="N35" s="48"/>
      <c r="O35" s="37">
        <f>LOOKUP(N35,Poängberäkning!$B$6:$B$97,Poängberäkning!$C$6:$C$97)</f>
        <v>0</v>
      </c>
      <c r="P35" s="48"/>
      <c r="Q35" s="37">
        <f>LOOKUP(P35,Poängberäkning!$B$6:$B$97,Poängberäkning!$C$6:$C$97)</f>
        <v>0</v>
      </c>
      <c r="R35" s="48"/>
      <c r="S35" s="37">
        <f>LOOKUP(R35,Poängberäkning!$B$6:$B$97,Poängberäkning!$C$6:$C$97)</f>
        <v>0</v>
      </c>
      <c r="T35" s="59"/>
      <c r="U35" s="38">
        <f>LOOKUP(T35,Poängberäkning!$B$6:$B$97,Poängberäkning!$C$6:$C$97)</f>
        <v>0</v>
      </c>
      <c r="V35" s="49"/>
      <c r="W35" s="38">
        <f>LOOKUP(V35,Poängberäkning!$B$6:$B$97,Poängberäkning!$C$6:$C$97)</f>
        <v>0</v>
      </c>
      <c r="X35" s="49"/>
      <c r="Y35" s="38">
        <f>LOOKUP(X35,Poängberäkning!$B$6:$B$97,Poängberäkning!$C$6:$C$97)</f>
        <v>0</v>
      </c>
      <c r="Z35" s="49"/>
      <c r="AA35" s="38">
        <f>LOOKUP(Z35,Poängberäkning!$B$6:$B$97,Poängberäkning!$C$6:$C$97)</f>
        <v>0</v>
      </c>
      <c r="AB35" s="49"/>
      <c r="AC35" s="38">
        <f>LOOKUP(AB35,Poängberäkning!$B$6:$B$97,Poängberäkning!$C$6:$C$97)</f>
        <v>0</v>
      </c>
      <c r="AD35" s="49"/>
      <c r="AE35" s="38">
        <f>LOOKUP(AD35,Poängberäkning!$B$6:$B$97,Poängberäkning!$C$6:$C$97)</f>
        <v>0</v>
      </c>
      <c r="AF35" s="50"/>
      <c r="AG35" s="39">
        <f>LOOKUP(AF35,Poängberäkning!$B$6:$B$97,Poängberäkning!$C$6:$C$97)</f>
        <v>0</v>
      </c>
      <c r="AH35" s="50"/>
      <c r="AI35" s="132">
        <f>LOOKUP(AH35,Poängberäkning!$B$6:$B$97,Poängberäkning!$C$6:$C$97)</f>
        <v>0</v>
      </c>
      <c r="AJ35" s="93"/>
      <c r="AK35" s="61">
        <f>LOOKUP(AJ35,Poängberäkning!$B$6:$B$97,Poängberäkning!$C$6:$C$97)</f>
        <v>0</v>
      </c>
      <c r="AL35" s="93"/>
      <c r="AM35" s="61">
        <f>LOOKUP(AL35,Poängberäkning!$B$6:$B$97,Poängberäkning!$C$6:$C$97)</f>
        <v>0</v>
      </c>
      <c r="AN35" s="93"/>
      <c r="AO35" s="133">
        <f>LOOKUP(AN35,Poängberäkning!$B$6:$B$97,Poängberäkning!$C$6:$C$97)</f>
        <v>0</v>
      </c>
      <c r="AP35" s="93"/>
      <c r="AQ35" s="135">
        <f>LOOKUP(AP35,Poängberäkning!$B$6:$B$97,Poängberäkning!$C$6:$C$97)</f>
        <v>0</v>
      </c>
      <c r="AR35" s="93"/>
      <c r="AS35" s="133">
        <f>LOOKUP(AR35,Poängberäkning!$B$6:$B$97,Poängberäkning!$C$6:$C$97)</f>
        <v>0</v>
      </c>
      <c r="AT35" s="93"/>
      <c r="AU35" s="135">
        <f>LOOKUP(AT35,Poängberäkning!$B$6:$B$97,Poängberäkning!$C$6:$C$97)</f>
        <v>0</v>
      </c>
      <c r="AV35" s="64">
        <f>LARGE(($I35,$K35,$M35,$O35,$Q35,$S35,$U35,$W35,$Y35,$AA35,$AC35,$AE35,$AG35,$AI35,$AK35,$AM35,$AS35,$AU35,$AO35,$AQ35),1)</f>
        <v>0</v>
      </c>
      <c r="AW35" s="62">
        <f>LARGE(($I35,$K35,$M35,$O35,$Q35,$S35,$U35,$W35,$Y35,$AA35,$AC35,$AE35,$AG35,$AI35,$AK35,$AM35,$AS35,$AU35,$AO35,$AQ35),2)</f>
        <v>0</v>
      </c>
      <c r="AX35" s="62">
        <f>LARGE(($I35,$K35,$M35,$O35,$Q35,$S35,$U35,$W35,$Y35,$AA35,$AC35,$AE35,$AG35,$AI35,$AK35,$AM35,$AS35,$AU35,$AO35,$AQ35),3)</f>
        <v>0</v>
      </c>
      <c r="AY35" s="62">
        <f>LARGE(($I35,$K35,$M35,$O35,$Q35,$S35,$U35,$W35,$Y35,$AA35,$AC35,$AE35,$AG35,$AI35,$AK35,$AM35,$AS35,$AU35,$AO35,$AQ35),4)</f>
        <v>0</v>
      </c>
      <c r="AZ35" s="62">
        <f>LARGE(($I35,$K35,$M35,$O35,$Q35,$S35,$U35,$W35,$Y35,$AA35,$AC35,$AE35,$AG35,$AI35,$AK35,$AM35,$AS35,$AU35,$AO35,$AQ35),5)</f>
        <v>0</v>
      </c>
      <c r="BA35" s="62">
        <f>LARGE(($I35,$K35,$M35,$O35,$Q35,$S35,$U35,$W35,$Y35,$AA35,$AC35,$AE35,$AG35,$AI35,$AK35,$AM35,$AS35,$AU35,$AO35,$AQ35),6)</f>
        <v>0</v>
      </c>
      <c r="BB35" s="62">
        <f>LARGE(($I35,$K35,$M35,$O35,$Q35,$S35,$U35,$W35,$Y35,$AA35,$AC35,$AE35,$AG35,$AI35,$AK35,$AM35,$AS35,$AU35,$AO35,$AQ35),7)</f>
        <v>0</v>
      </c>
      <c r="BC35" s="62">
        <f>LARGE(($I35,$K35,$M35,$O35,$Q35,$S35,$U35,$W35,$Y35,$AA35,$AC35,$AE35,$AG35,$AI35,$AK35,$AM35,$AS35,$AU35,$AO35,$AQ35),8)</f>
        <v>0</v>
      </c>
      <c r="BD35" s="62">
        <f>LARGE(($I35,$K35,$M35,$O35,$Q35,$S35,$U35,$W35,$Y35,$AA35,$AC35,$AE35,$AG35,$AI35,$AK35,$AM35,$AS35,$AU35,$AO35,$AQ35),9)</f>
        <v>0</v>
      </c>
    </row>
    <row r="36" spans="1:56" ht="16.5" thickBot="1">
      <c r="A36" s="220">
        <f t="shared" si="3"/>
        <v>32</v>
      </c>
      <c r="B36" s="36"/>
      <c r="C36" s="70"/>
      <c r="D36" s="71"/>
      <c r="E36" s="47">
        <f t="shared" si="0"/>
        <v>0</v>
      </c>
      <c r="F36" s="44">
        <f t="shared" si="1"/>
        <v>0</v>
      </c>
      <c r="G36" s="35">
        <f t="shared" si="2"/>
        <v>0</v>
      </c>
      <c r="H36" s="48"/>
      <c r="I36" s="37">
        <f>LOOKUP(H36,Poängberäkning!$B$6:$B$97,Poängberäkning!$C$6:$C$97)</f>
        <v>0</v>
      </c>
      <c r="J36" s="48"/>
      <c r="K36" s="37">
        <f>LOOKUP(J36,Poängberäkning!$B$6:$B$97,Poängberäkning!$C$6:$C$97)</f>
        <v>0</v>
      </c>
      <c r="L36" s="48"/>
      <c r="M36" s="37">
        <f>LOOKUP(L36,Poängberäkning!$B$6:$B$97,Poängberäkning!$C$6:$C$97)</f>
        <v>0</v>
      </c>
      <c r="N36" s="48"/>
      <c r="O36" s="37">
        <f>LOOKUP(N36,Poängberäkning!$B$6:$B$97,Poängberäkning!$C$6:$C$97)</f>
        <v>0</v>
      </c>
      <c r="P36" s="48"/>
      <c r="Q36" s="37">
        <f>LOOKUP(P36,Poängberäkning!$B$6:$B$97,Poängberäkning!$C$6:$C$97)</f>
        <v>0</v>
      </c>
      <c r="R36" s="48"/>
      <c r="S36" s="37">
        <f>LOOKUP(R36,Poängberäkning!$B$6:$B$97,Poängberäkning!$C$6:$C$97)</f>
        <v>0</v>
      </c>
      <c r="T36" s="59"/>
      <c r="U36" s="38">
        <f>LOOKUP(T36,Poängberäkning!$B$6:$B$97,Poängberäkning!$C$6:$C$97)</f>
        <v>0</v>
      </c>
      <c r="V36" s="49"/>
      <c r="W36" s="38">
        <f>LOOKUP(V36,Poängberäkning!$B$6:$B$97,Poängberäkning!$C$6:$C$97)</f>
        <v>0</v>
      </c>
      <c r="X36" s="49"/>
      <c r="Y36" s="38">
        <f>LOOKUP(X36,Poängberäkning!$B$6:$B$97,Poängberäkning!$C$6:$C$97)</f>
        <v>0</v>
      </c>
      <c r="Z36" s="49"/>
      <c r="AA36" s="38">
        <f>LOOKUP(Z36,Poängberäkning!$B$6:$B$97,Poängberäkning!$C$6:$C$97)</f>
        <v>0</v>
      </c>
      <c r="AB36" s="49"/>
      <c r="AC36" s="38">
        <f>LOOKUP(AB36,Poängberäkning!$B$6:$B$97,Poängberäkning!$C$6:$C$97)</f>
        <v>0</v>
      </c>
      <c r="AD36" s="49"/>
      <c r="AE36" s="38">
        <f>LOOKUP(AD36,Poängberäkning!$B$6:$B$97,Poängberäkning!$C$6:$C$97)</f>
        <v>0</v>
      </c>
      <c r="AF36" s="50"/>
      <c r="AG36" s="39">
        <f>LOOKUP(AF36,Poängberäkning!$B$6:$B$97,Poängberäkning!$C$6:$C$97)</f>
        <v>0</v>
      </c>
      <c r="AH36" s="50"/>
      <c r="AI36" s="132">
        <f>LOOKUP(AH36,Poängberäkning!$B$6:$B$97,Poängberäkning!$C$6:$C$97)</f>
        <v>0</v>
      </c>
      <c r="AJ36" s="93"/>
      <c r="AK36" s="61">
        <f>LOOKUP(AJ36,Poängberäkning!$B$6:$B$97,Poängberäkning!$C$6:$C$97)</f>
        <v>0</v>
      </c>
      <c r="AL36" s="93"/>
      <c r="AM36" s="61">
        <f>LOOKUP(AL36,Poängberäkning!$B$6:$B$97,Poängberäkning!$C$6:$C$97)</f>
        <v>0</v>
      </c>
      <c r="AN36" s="93"/>
      <c r="AO36" s="133">
        <f>LOOKUP(AN36,Poängberäkning!$B$6:$B$97,Poängberäkning!$C$6:$C$97)</f>
        <v>0</v>
      </c>
      <c r="AP36" s="93"/>
      <c r="AQ36" s="135">
        <f>LOOKUP(AP36,Poängberäkning!$B$6:$B$97,Poängberäkning!$C$6:$C$97)</f>
        <v>0</v>
      </c>
      <c r="AR36" s="93"/>
      <c r="AS36" s="133">
        <f>LOOKUP(AR36,Poängberäkning!$B$6:$B$97,Poängberäkning!$C$6:$C$97)</f>
        <v>0</v>
      </c>
      <c r="AT36" s="93"/>
      <c r="AU36" s="135">
        <f>LOOKUP(AT36,Poängberäkning!$B$6:$B$97,Poängberäkning!$C$6:$C$97)</f>
        <v>0</v>
      </c>
      <c r="AV36" s="64">
        <f>LARGE(($I36,$K36,$M36,$O36,$Q36,$S36,$U36,$W36,$Y36,$AA36,$AC36,$AE36,$AG36,$AI36,$AK36,$AM36,$AS36,$AU36,$AO36,$AQ36),1)</f>
        <v>0</v>
      </c>
      <c r="AW36" s="62">
        <f>LARGE(($I36,$K36,$M36,$O36,$Q36,$S36,$U36,$W36,$Y36,$AA36,$AC36,$AE36,$AG36,$AI36,$AK36,$AM36,$AS36,$AU36,$AO36,$AQ36),2)</f>
        <v>0</v>
      </c>
      <c r="AX36" s="62">
        <f>LARGE(($I36,$K36,$M36,$O36,$Q36,$S36,$U36,$W36,$Y36,$AA36,$AC36,$AE36,$AG36,$AI36,$AK36,$AM36,$AS36,$AU36,$AO36,$AQ36),3)</f>
        <v>0</v>
      </c>
      <c r="AY36" s="62">
        <f>LARGE(($I36,$K36,$M36,$O36,$Q36,$S36,$U36,$W36,$Y36,$AA36,$AC36,$AE36,$AG36,$AI36,$AK36,$AM36,$AS36,$AU36,$AO36,$AQ36),4)</f>
        <v>0</v>
      </c>
      <c r="AZ36" s="62">
        <f>LARGE(($I36,$K36,$M36,$O36,$Q36,$S36,$U36,$W36,$Y36,$AA36,$AC36,$AE36,$AG36,$AI36,$AK36,$AM36,$AS36,$AU36,$AO36,$AQ36),5)</f>
        <v>0</v>
      </c>
      <c r="BA36" s="62">
        <f>LARGE(($I36,$K36,$M36,$O36,$Q36,$S36,$U36,$W36,$Y36,$AA36,$AC36,$AE36,$AG36,$AI36,$AK36,$AM36,$AS36,$AU36,$AO36,$AQ36),6)</f>
        <v>0</v>
      </c>
      <c r="BB36" s="62">
        <f>LARGE(($I36,$K36,$M36,$O36,$Q36,$S36,$U36,$W36,$Y36,$AA36,$AC36,$AE36,$AG36,$AI36,$AK36,$AM36,$AS36,$AU36,$AO36,$AQ36),7)</f>
        <v>0</v>
      </c>
      <c r="BC36" s="62">
        <f>LARGE(($I36,$K36,$M36,$O36,$Q36,$S36,$U36,$W36,$Y36,$AA36,$AC36,$AE36,$AG36,$AI36,$AK36,$AM36,$AS36,$AU36,$AO36,$AQ36),8)</f>
        <v>0</v>
      </c>
      <c r="BD36" s="62">
        <f>LARGE(($I36,$K36,$M36,$O36,$Q36,$S36,$U36,$W36,$Y36,$AA36,$AC36,$AE36,$AG36,$AI36,$AK36,$AM36,$AS36,$AU36,$AO36,$AQ36),9)</f>
        <v>0</v>
      </c>
    </row>
    <row r="37" spans="1:56" ht="16.5" thickBot="1">
      <c r="A37" s="220">
        <f t="shared" si="3"/>
        <v>33</v>
      </c>
      <c r="B37" s="36"/>
      <c r="C37" s="70"/>
      <c r="D37" s="71"/>
      <c r="E37" s="47">
        <f aca="true" t="shared" si="4" ref="E37:E64">SUM(AV37:BD37)</f>
        <v>0</v>
      </c>
      <c r="F37" s="44">
        <f aca="true" t="shared" si="5" ref="F37:F64">SUM(AV37:BC37)</f>
        <v>0</v>
      </c>
      <c r="G37" s="35">
        <f aca="true" t="shared" si="6" ref="G37:G64">I37+K37+M37+O37+Q37+S37+U37+W37+Y37+AA37+AC37+AE37+AG37+AI37+AK37+AM37+AS37+AU37+AO37+AQ37</f>
        <v>0</v>
      </c>
      <c r="H37" s="48"/>
      <c r="I37" s="37">
        <f>LOOKUP(H37,Poängberäkning!$B$6:$B$97,Poängberäkning!$C$6:$C$97)</f>
        <v>0</v>
      </c>
      <c r="J37" s="48"/>
      <c r="K37" s="37">
        <f>LOOKUP(J37,Poängberäkning!$B$6:$B$97,Poängberäkning!$C$6:$C$97)</f>
        <v>0</v>
      </c>
      <c r="L37" s="48"/>
      <c r="M37" s="37">
        <f>LOOKUP(L37,Poängberäkning!$B$6:$B$97,Poängberäkning!$C$6:$C$97)</f>
        <v>0</v>
      </c>
      <c r="N37" s="48"/>
      <c r="O37" s="37">
        <f>LOOKUP(N37,Poängberäkning!$B$6:$B$97,Poängberäkning!$C$6:$C$97)</f>
        <v>0</v>
      </c>
      <c r="P37" s="48"/>
      <c r="Q37" s="37">
        <f>LOOKUP(P37,Poängberäkning!$B$6:$B$97,Poängberäkning!$C$6:$C$97)</f>
        <v>0</v>
      </c>
      <c r="R37" s="48"/>
      <c r="S37" s="37">
        <f>LOOKUP(R37,Poängberäkning!$B$6:$B$97,Poängberäkning!$C$6:$C$97)</f>
        <v>0</v>
      </c>
      <c r="T37" s="59"/>
      <c r="U37" s="38">
        <f>LOOKUP(T37,Poängberäkning!$B$6:$B$97,Poängberäkning!$C$6:$C$97)</f>
        <v>0</v>
      </c>
      <c r="V37" s="49"/>
      <c r="W37" s="38">
        <f>LOOKUP(V37,Poängberäkning!$B$6:$B$97,Poängberäkning!$C$6:$C$97)</f>
        <v>0</v>
      </c>
      <c r="X37" s="49"/>
      <c r="Y37" s="38">
        <f>LOOKUP(X37,Poängberäkning!$B$6:$B$97,Poängberäkning!$C$6:$C$97)</f>
        <v>0</v>
      </c>
      <c r="Z37" s="49"/>
      <c r="AA37" s="38">
        <f>LOOKUP(Z37,Poängberäkning!$B$6:$B$97,Poängberäkning!$C$6:$C$97)</f>
        <v>0</v>
      </c>
      <c r="AB37" s="49"/>
      <c r="AC37" s="38">
        <f>LOOKUP(AB37,Poängberäkning!$B$6:$B$97,Poängberäkning!$C$6:$C$97)</f>
        <v>0</v>
      </c>
      <c r="AD37" s="49"/>
      <c r="AE37" s="38">
        <f>LOOKUP(AD37,Poängberäkning!$B$6:$B$97,Poängberäkning!$C$6:$C$97)</f>
        <v>0</v>
      </c>
      <c r="AF37" s="50"/>
      <c r="AG37" s="39">
        <f>LOOKUP(AF37,Poängberäkning!$B$6:$B$97,Poängberäkning!$C$6:$C$97)</f>
        <v>0</v>
      </c>
      <c r="AH37" s="50"/>
      <c r="AI37" s="132">
        <f>LOOKUP(AH37,Poängberäkning!$B$6:$B$97,Poängberäkning!$C$6:$C$97)</f>
        <v>0</v>
      </c>
      <c r="AJ37" s="93"/>
      <c r="AK37" s="61">
        <f>LOOKUP(AJ37,Poängberäkning!$B$6:$B$97,Poängberäkning!$C$6:$C$97)</f>
        <v>0</v>
      </c>
      <c r="AL37" s="93"/>
      <c r="AM37" s="61">
        <f>LOOKUP(AL37,Poängberäkning!$B$6:$B$97,Poängberäkning!$C$6:$C$97)</f>
        <v>0</v>
      </c>
      <c r="AN37" s="93"/>
      <c r="AO37" s="133">
        <f>LOOKUP(AN37,Poängberäkning!$B$6:$B$97,Poängberäkning!$C$6:$C$97)</f>
        <v>0</v>
      </c>
      <c r="AP37" s="93"/>
      <c r="AQ37" s="135">
        <f>LOOKUP(AP37,Poängberäkning!$B$6:$B$97,Poängberäkning!$C$6:$C$97)</f>
        <v>0</v>
      </c>
      <c r="AR37" s="93"/>
      <c r="AS37" s="133">
        <f>LOOKUP(AR37,Poängberäkning!$B$6:$B$97,Poängberäkning!$C$6:$C$97)</f>
        <v>0</v>
      </c>
      <c r="AT37" s="93"/>
      <c r="AU37" s="135">
        <f>LOOKUP(AT37,Poängberäkning!$B$6:$B$97,Poängberäkning!$C$6:$C$97)</f>
        <v>0</v>
      </c>
      <c r="AV37" s="64">
        <f>LARGE(($I37,$K37,$M37,$O37,$Q37,$S37,$U37,$W37,$Y37,$AA37,$AC37,$AE37,$AG37,$AI37,$AK37,$AM37,$AS37,$AU37,$AO37,$AQ37),1)</f>
        <v>0</v>
      </c>
      <c r="AW37" s="62">
        <f>LARGE(($I37,$K37,$M37,$O37,$Q37,$S37,$U37,$W37,$Y37,$AA37,$AC37,$AE37,$AG37,$AI37,$AK37,$AM37,$AS37,$AU37,$AO37,$AQ37),2)</f>
        <v>0</v>
      </c>
      <c r="AX37" s="62">
        <f>LARGE(($I37,$K37,$M37,$O37,$Q37,$S37,$U37,$W37,$Y37,$AA37,$AC37,$AE37,$AG37,$AI37,$AK37,$AM37,$AS37,$AU37,$AO37,$AQ37),3)</f>
        <v>0</v>
      </c>
      <c r="AY37" s="62">
        <f>LARGE(($I37,$K37,$M37,$O37,$Q37,$S37,$U37,$W37,$Y37,$AA37,$AC37,$AE37,$AG37,$AI37,$AK37,$AM37,$AS37,$AU37,$AO37,$AQ37),4)</f>
        <v>0</v>
      </c>
      <c r="AZ37" s="62">
        <f>LARGE(($I37,$K37,$M37,$O37,$Q37,$S37,$U37,$W37,$Y37,$AA37,$AC37,$AE37,$AG37,$AI37,$AK37,$AM37,$AS37,$AU37,$AO37,$AQ37),5)</f>
        <v>0</v>
      </c>
      <c r="BA37" s="62">
        <f>LARGE(($I37,$K37,$M37,$O37,$Q37,$S37,$U37,$W37,$Y37,$AA37,$AC37,$AE37,$AG37,$AI37,$AK37,$AM37,$AS37,$AU37,$AO37,$AQ37),6)</f>
        <v>0</v>
      </c>
      <c r="BB37" s="62">
        <f>LARGE(($I37,$K37,$M37,$O37,$Q37,$S37,$U37,$W37,$Y37,$AA37,$AC37,$AE37,$AG37,$AI37,$AK37,$AM37,$AS37,$AU37,$AO37,$AQ37),7)</f>
        <v>0</v>
      </c>
      <c r="BC37" s="62">
        <f>LARGE(($I37,$K37,$M37,$O37,$Q37,$S37,$U37,$W37,$Y37,$AA37,$AC37,$AE37,$AG37,$AI37,$AK37,$AM37,$AS37,$AU37,$AO37,$AQ37),8)</f>
        <v>0</v>
      </c>
      <c r="BD37" s="62">
        <f>LARGE(($I37,$K37,$M37,$O37,$Q37,$S37,$U37,$W37,$Y37,$AA37,$AC37,$AE37,$AG37,$AI37,$AK37,$AM37,$AS37,$AU37,$AO37,$AQ37),9)</f>
        <v>0</v>
      </c>
    </row>
    <row r="38" spans="1:56" ht="16.5" thickBot="1">
      <c r="A38" s="220">
        <f t="shared" si="3"/>
        <v>34</v>
      </c>
      <c r="B38" s="36"/>
      <c r="C38" s="70"/>
      <c r="D38" s="71"/>
      <c r="E38" s="47">
        <f t="shared" si="4"/>
        <v>0</v>
      </c>
      <c r="F38" s="44">
        <f t="shared" si="5"/>
        <v>0</v>
      </c>
      <c r="G38" s="35">
        <f t="shared" si="6"/>
        <v>0</v>
      </c>
      <c r="H38" s="48"/>
      <c r="I38" s="37">
        <f>LOOKUP(H38,Poängberäkning!$B$6:$B$97,Poängberäkning!$C$6:$C$97)</f>
        <v>0</v>
      </c>
      <c r="J38" s="48"/>
      <c r="K38" s="37">
        <f>LOOKUP(J38,Poängberäkning!$B$6:$B$97,Poängberäkning!$C$6:$C$97)</f>
        <v>0</v>
      </c>
      <c r="L38" s="48"/>
      <c r="M38" s="37">
        <f>LOOKUP(L38,Poängberäkning!$B$6:$B$97,Poängberäkning!$C$6:$C$97)</f>
        <v>0</v>
      </c>
      <c r="N38" s="48"/>
      <c r="O38" s="37">
        <f>LOOKUP(N38,Poängberäkning!$B$6:$B$97,Poängberäkning!$C$6:$C$97)</f>
        <v>0</v>
      </c>
      <c r="P38" s="48"/>
      <c r="Q38" s="37">
        <f>LOOKUP(P38,Poängberäkning!$B$6:$B$97,Poängberäkning!$C$6:$C$97)</f>
        <v>0</v>
      </c>
      <c r="R38" s="48"/>
      <c r="S38" s="37">
        <f>LOOKUP(R38,Poängberäkning!$B$6:$B$97,Poängberäkning!$C$6:$C$97)</f>
        <v>0</v>
      </c>
      <c r="T38" s="59"/>
      <c r="U38" s="38">
        <f>LOOKUP(T38,Poängberäkning!$B$6:$B$97,Poängberäkning!$C$6:$C$97)</f>
        <v>0</v>
      </c>
      <c r="V38" s="49"/>
      <c r="W38" s="38">
        <f>LOOKUP(V38,Poängberäkning!$B$6:$B$97,Poängberäkning!$C$6:$C$97)</f>
        <v>0</v>
      </c>
      <c r="X38" s="49"/>
      <c r="Y38" s="38">
        <f>LOOKUP(X38,Poängberäkning!$B$6:$B$97,Poängberäkning!$C$6:$C$97)</f>
        <v>0</v>
      </c>
      <c r="Z38" s="49"/>
      <c r="AA38" s="38">
        <f>LOOKUP(Z38,Poängberäkning!$B$6:$B$97,Poängberäkning!$C$6:$C$97)</f>
        <v>0</v>
      </c>
      <c r="AB38" s="49"/>
      <c r="AC38" s="38">
        <f>LOOKUP(AB38,Poängberäkning!$B$6:$B$97,Poängberäkning!$C$6:$C$97)</f>
        <v>0</v>
      </c>
      <c r="AD38" s="49"/>
      <c r="AE38" s="38">
        <f>LOOKUP(AD38,Poängberäkning!$B$6:$B$97,Poängberäkning!$C$6:$C$97)</f>
        <v>0</v>
      </c>
      <c r="AF38" s="50"/>
      <c r="AG38" s="39">
        <f>LOOKUP(AF38,Poängberäkning!$B$6:$B$97,Poängberäkning!$C$6:$C$97)</f>
        <v>0</v>
      </c>
      <c r="AH38" s="50"/>
      <c r="AI38" s="132">
        <f>LOOKUP(AH38,Poängberäkning!$B$6:$B$97,Poängberäkning!$C$6:$C$97)</f>
        <v>0</v>
      </c>
      <c r="AJ38" s="93"/>
      <c r="AK38" s="61">
        <f>LOOKUP(AJ38,Poängberäkning!$B$6:$B$97,Poängberäkning!$C$6:$C$97)</f>
        <v>0</v>
      </c>
      <c r="AL38" s="93"/>
      <c r="AM38" s="61">
        <f>LOOKUP(AL38,Poängberäkning!$B$6:$B$97,Poängberäkning!$C$6:$C$97)</f>
        <v>0</v>
      </c>
      <c r="AN38" s="93"/>
      <c r="AO38" s="133">
        <f>LOOKUP(AN38,Poängberäkning!$B$6:$B$97,Poängberäkning!$C$6:$C$97)</f>
        <v>0</v>
      </c>
      <c r="AP38" s="93"/>
      <c r="AQ38" s="135">
        <f>LOOKUP(AP38,Poängberäkning!$B$6:$B$97,Poängberäkning!$C$6:$C$97)</f>
        <v>0</v>
      </c>
      <c r="AR38" s="93"/>
      <c r="AS38" s="133">
        <f>LOOKUP(AR38,Poängberäkning!$B$6:$B$97,Poängberäkning!$C$6:$C$97)</f>
        <v>0</v>
      </c>
      <c r="AT38" s="93"/>
      <c r="AU38" s="135">
        <f>LOOKUP(AT38,Poängberäkning!$B$6:$B$97,Poängberäkning!$C$6:$C$97)</f>
        <v>0</v>
      </c>
      <c r="AV38" s="64">
        <f>LARGE(($I38,$K38,$M38,$O38,$Q38,$S38,$U38,$W38,$Y38,$AA38,$AC38,$AE38,$AG38,$AI38,$AK38,$AM38,$AS38,$AU38,$AO38,$AQ38),1)</f>
        <v>0</v>
      </c>
      <c r="AW38" s="62">
        <f>LARGE(($I38,$K38,$M38,$O38,$Q38,$S38,$U38,$W38,$Y38,$AA38,$AC38,$AE38,$AG38,$AI38,$AK38,$AM38,$AS38,$AU38,$AO38,$AQ38),2)</f>
        <v>0</v>
      </c>
      <c r="AX38" s="62">
        <f>LARGE(($I38,$K38,$M38,$O38,$Q38,$S38,$U38,$W38,$Y38,$AA38,$AC38,$AE38,$AG38,$AI38,$AK38,$AM38,$AS38,$AU38,$AO38,$AQ38),3)</f>
        <v>0</v>
      </c>
      <c r="AY38" s="62">
        <f>LARGE(($I38,$K38,$M38,$O38,$Q38,$S38,$U38,$W38,$Y38,$AA38,$AC38,$AE38,$AG38,$AI38,$AK38,$AM38,$AS38,$AU38,$AO38,$AQ38),4)</f>
        <v>0</v>
      </c>
      <c r="AZ38" s="62">
        <f>LARGE(($I38,$K38,$M38,$O38,$Q38,$S38,$U38,$W38,$Y38,$AA38,$AC38,$AE38,$AG38,$AI38,$AK38,$AM38,$AS38,$AU38,$AO38,$AQ38),5)</f>
        <v>0</v>
      </c>
      <c r="BA38" s="62">
        <f>LARGE(($I38,$K38,$M38,$O38,$Q38,$S38,$U38,$W38,$Y38,$AA38,$AC38,$AE38,$AG38,$AI38,$AK38,$AM38,$AS38,$AU38,$AO38,$AQ38),6)</f>
        <v>0</v>
      </c>
      <c r="BB38" s="62">
        <f>LARGE(($I38,$K38,$M38,$O38,$Q38,$S38,$U38,$W38,$Y38,$AA38,$AC38,$AE38,$AG38,$AI38,$AK38,$AM38,$AS38,$AU38,$AO38,$AQ38),7)</f>
        <v>0</v>
      </c>
      <c r="BC38" s="62">
        <f>LARGE(($I38,$K38,$M38,$O38,$Q38,$S38,$U38,$W38,$Y38,$AA38,$AC38,$AE38,$AG38,$AI38,$AK38,$AM38,$AS38,$AU38,$AO38,$AQ38),8)</f>
        <v>0</v>
      </c>
      <c r="BD38" s="62">
        <f>LARGE(($I38,$K38,$M38,$O38,$Q38,$S38,$U38,$W38,$Y38,$AA38,$AC38,$AE38,$AG38,$AI38,$AK38,$AM38,$AS38,$AU38,$AO38,$AQ38),9)</f>
        <v>0</v>
      </c>
    </row>
    <row r="39" spans="1:56" ht="16.5" thickBot="1">
      <c r="A39" s="220">
        <f t="shared" si="3"/>
        <v>35</v>
      </c>
      <c r="B39" s="36"/>
      <c r="C39" s="70"/>
      <c r="D39" s="71"/>
      <c r="E39" s="47">
        <f t="shared" si="4"/>
        <v>0</v>
      </c>
      <c r="F39" s="44">
        <f t="shared" si="5"/>
        <v>0</v>
      </c>
      <c r="G39" s="35">
        <f t="shared" si="6"/>
        <v>0</v>
      </c>
      <c r="H39" s="48"/>
      <c r="I39" s="37">
        <f>LOOKUP(H39,Poängberäkning!$B$6:$B$97,Poängberäkning!$C$6:$C$97)</f>
        <v>0</v>
      </c>
      <c r="J39" s="48"/>
      <c r="K39" s="37">
        <f>LOOKUP(J39,Poängberäkning!$B$6:$B$97,Poängberäkning!$C$6:$C$97)</f>
        <v>0</v>
      </c>
      <c r="L39" s="48"/>
      <c r="M39" s="37">
        <f>LOOKUP(L39,Poängberäkning!$B$6:$B$97,Poängberäkning!$C$6:$C$97)</f>
        <v>0</v>
      </c>
      <c r="N39" s="48"/>
      <c r="O39" s="37">
        <f>LOOKUP(N39,Poängberäkning!$B$6:$B$97,Poängberäkning!$C$6:$C$97)</f>
        <v>0</v>
      </c>
      <c r="P39" s="48"/>
      <c r="Q39" s="37">
        <f>LOOKUP(P39,Poängberäkning!$B$6:$B$97,Poängberäkning!$C$6:$C$97)</f>
        <v>0</v>
      </c>
      <c r="R39" s="48"/>
      <c r="S39" s="37">
        <f>LOOKUP(R39,Poängberäkning!$B$6:$B$97,Poängberäkning!$C$6:$C$97)</f>
        <v>0</v>
      </c>
      <c r="T39" s="59"/>
      <c r="U39" s="38">
        <f>LOOKUP(T39,Poängberäkning!$B$6:$B$97,Poängberäkning!$C$6:$C$97)</f>
        <v>0</v>
      </c>
      <c r="V39" s="49"/>
      <c r="W39" s="38">
        <f>LOOKUP(V39,Poängberäkning!$B$6:$B$97,Poängberäkning!$C$6:$C$97)</f>
        <v>0</v>
      </c>
      <c r="X39" s="49"/>
      <c r="Y39" s="38">
        <f>LOOKUP(X39,Poängberäkning!$B$6:$B$97,Poängberäkning!$C$6:$C$97)</f>
        <v>0</v>
      </c>
      <c r="Z39" s="49"/>
      <c r="AA39" s="38">
        <f>LOOKUP(Z39,Poängberäkning!$B$6:$B$97,Poängberäkning!$C$6:$C$97)</f>
        <v>0</v>
      </c>
      <c r="AB39" s="49"/>
      <c r="AC39" s="38">
        <f>LOOKUP(AB39,Poängberäkning!$B$6:$B$97,Poängberäkning!$C$6:$C$97)</f>
        <v>0</v>
      </c>
      <c r="AD39" s="49"/>
      <c r="AE39" s="38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132">
        <f>LOOKUP(AH39,Poängberäkning!$B$6:$B$97,Poängberäkning!$C$6:$C$97)</f>
        <v>0</v>
      </c>
      <c r="AJ39" s="93"/>
      <c r="AK39" s="61">
        <f>LOOKUP(AJ39,Poängberäkning!$B$6:$B$97,Poängberäkning!$C$6:$C$97)</f>
        <v>0</v>
      </c>
      <c r="AL39" s="93"/>
      <c r="AM39" s="61">
        <f>LOOKUP(AL39,Poängberäkning!$B$6:$B$97,Poängberäkning!$C$6:$C$97)</f>
        <v>0</v>
      </c>
      <c r="AN39" s="93"/>
      <c r="AO39" s="133">
        <f>LOOKUP(AN39,Poängberäkning!$B$6:$B$97,Poängberäkning!$C$6:$C$97)</f>
        <v>0</v>
      </c>
      <c r="AP39" s="93"/>
      <c r="AQ39" s="135">
        <f>LOOKUP(AP39,Poängberäkning!$B$6:$B$97,Poängberäkning!$C$6:$C$97)</f>
        <v>0</v>
      </c>
      <c r="AR39" s="93"/>
      <c r="AS39" s="133">
        <f>LOOKUP(AR39,Poängberäkning!$B$6:$B$97,Poängberäkning!$C$6:$C$97)</f>
        <v>0</v>
      </c>
      <c r="AT39" s="93"/>
      <c r="AU39" s="135">
        <f>LOOKUP(AT39,Poängberäkning!$B$6:$B$97,Poängberäkning!$C$6:$C$97)</f>
        <v>0</v>
      </c>
      <c r="AV39" s="64">
        <f>LARGE(($I39,$K39,$M39,$O39,$Q39,$S39,$U39,$W39,$Y39,$AA39,$AC39,$AE39,$AG39,$AI39,$AK39,$AM39,$AS39,$AU39,$AO39,$AQ39),1)</f>
        <v>0</v>
      </c>
      <c r="AW39" s="62">
        <f>LARGE(($I39,$K39,$M39,$O39,$Q39,$S39,$U39,$W39,$Y39,$AA39,$AC39,$AE39,$AG39,$AI39,$AK39,$AM39,$AS39,$AU39,$AO39,$AQ39),2)</f>
        <v>0</v>
      </c>
      <c r="AX39" s="62">
        <f>LARGE(($I39,$K39,$M39,$O39,$Q39,$S39,$U39,$W39,$Y39,$AA39,$AC39,$AE39,$AG39,$AI39,$AK39,$AM39,$AS39,$AU39,$AO39,$AQ39),3)</f>
        <v>0</v>
      </c>
      <c r="AY39" s="62">
        <f>LARGE(($I39,$K39,$M39,$O39,$Q39,$S39,$U39,$W39,$Y39,$AA39,$AC39,$AE39,$AG39,$AI39,$AK39,$AM39,$AS39,$AU39,$AO39,$AQ39),4)</f>
        <v>0</v>
      </c>
      <c r="AZ39" s="62">
        <f>LARGE(($I39,$K39,$M39,$O39,$Q39,$S39,$U39,$W39,$Y39,$AA39,$AC39,$AE39,$AG39,$AI39,$AK39,$AM39,$AS39,$AU39,$AO39,$AQ39),5)</f>
        <v>0</v>
      </c>
      <c r="BA39" s="62">
        <f>LARGE(($I39,$K39,$M39,$O39,$Q39,$S39,$U39,$W39,$Y39,$AA39,$AC39,$AE39,$AG39,$AI39,$AK39,$AM39,$AS39,$AU39,$AO39,$AQ39),6)</f>
        <v>0</v>
      </c>
      <c r="BB39" s="62">
        <f>LARGE(($I39,$K39,$M39,$O39,$Q39,$S39,$U39,$W39,$Y39,$AA39,$AC39,$AE39,$AG39,$AI39,$AK39,$AM39,$AS39,$AU39,$AO39,$AQ39),7)</f>
        <v>0</v>
      </c>
      <c r="BC39" s="62">
        <f>LARGE(($I39,$K39,$M39,$O39,$Q39,$S39,$U39,$W39,$Y39,$AA39,$AC39,$AE39,$AG39,$AI39,$AK39,$AM39,$AS39,$AU39,$AO39,$AQ39),8)</f>
        <v>0</v>
      </c>
      <c r="BD39" s="62">
        <f>LARGE(($I39,$K39,$M39,$O39,$Q39,$S39,$U39,$W39,$Y39,$AA39,$AC39,$AE39,$AG39,$AI39,$AK39,$AM39,$AS39,$AU39,$AO39,$AQ39),9)</f>
        <v>0</v>
      </c>
    </row>
    <row r="40" spans="1:56" ht="16.5" thickBot="1">
      <c r="A40" s="220">
        <f t="shared" si="3"/>
        <v>36</v>
      </c>
      <c r="B40" s="36"/>
      <c r="C40" s="70"/>
      <c r="D40" s="71"/>
      <c r="E40" s="47">
        <f t="shared" si="4"/>
        <v>0</v>
      </c>
      <c r="F40" s="44">
        <f t="shared" si="5"/>
        <v>0</v>
      </c>
      <c r="G40" s="35">
        <f t="shared" si="6"/>
        <v>0</v>
      </c>
      <c r="H40" s="48"/>
      <c r="I40" s="37">
        <f>LOOKUP(H40,Poängberäkning!$B$6:$B$97,Poängberäkning!$C$6:$C$97)</f>
        <v>0</v>
      </c>
      <c r="J40" s="48"/>
      <c r="K40" s="37">
        <f>LOOKUP(J40,Poängberäkning!$B$6:$B$97,Poängberäkning!$C$6:$C$97)</f>
        <v>0</v>
      </c>
      <c r="L40" s="48"/>
      <c r="M40" s="37">
        <f>LOOKUP(L40,Poängberäkning!$B$6:$B$97,Poängberäkning!$C$6:$C$97)</f>
        <v>0</v>
      </c>
      <c r="N40" s="48"/>
      <c r="O40" s="37">
        <f>LOOKUP(N40,Poängberäkning!$B$6:$B$97,Poängberäkning!$C$6:$C$97)</f>
        <v>0</v>
      </c>
      <c r="P40" s="48"/>
      <c r="Q40" s="37">
        <f>LOOKUP(P40,Poängberäkning!$B$6:$B$97,Poängberäkning!$C$6:$C$97)</f>
        <v>0</v>
      </c>
      <c r="R40" s="48"/>
      <c r="S40" s="37">
        <f>LOOKUP(R40,Poängberäkning!$B$6:$B$97,Poängberäkning!$C$6:$C$97)</f>
        <v>0</v>
      </c>
      <c r="T40" s="59"/>
      <c r="U40" s="38">
        <f>LOOKUP(T40,Poängberäkning!$B$6:$B$97,Poängberäkning!$C$6:$C$97)</f>
        <v>0</v>
      </c>
      <c r="V40" s="49"/>
      <c r="W40" s="38">
        <f>LOOKUP(V40,Poängberäkning!$B$6:$B$97,Poängberäkning!$C$6:$C$97)</f>
        <v>0</v>
      </c>
      <c r="X40" s="49"/>
      <c r="Y40" s="38">
        <f>LOOKUP(X40,Poängberäkning!$B$6:$B$97,Poängberäkning!$C$6:$C$97)</f>
        <v>0</v>
      </c>
      <c r="Z40" s="49"/>
      <c r="AA40" s="38">
        <f>LOOKUP(Z40,Poängberäkning!$B$6:$B$97,Poängberäkning!$C$6:$C$97)</f>
        <v>0</v>
      </c>
      <c r="AB40" s="49"/>
      <c r="AC40" s="38">
        <f>LOOKUP(AB40,Poängberäkning!$B$6:$B$97,Poängberäkning!$C$6:$C$97)</f>
        <v>0</v>
      </c>
      <c r="AD40" s="49"/>
      <c r="AE40" s="38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1"/>
      <c r="AI40" s="132">
        <f>LOOKUP(AH40,Poängberäkning!$B$6:$B$97,Poängberäkning!$C$6:$C$97)</f>
        <v>0</v>
      </c>
      <c r="AJ40" s="93"/>
      <c r="AK40" s="61">
        <f>LOOKUP(AJ40,Poängberäkning!$B$6:$B$97,Poängberäkning!$C$6:$C$97)</f>
        <v>0</v>
      </c>
      <c r="AL40" s="93"/>
      <c r="AM40" s="61">
        <f>LOOKUP(AL40,Poängberäkning!$B$6:$B$97,Poängberäkning!$C$6:$C$97)</f>
        <v>0</v>
      </c>
      <c r="AN40" s="93"/>
      <c r="AO40" s="133">
        <f>LOOKUP(AN40,Poängberäkning!$B$6:$B$97,Poängberäkning!$C$6:$C$97)</f>
        <v>0</v>
      </c>
      <c r="AP40" s="93"/>
      <c r="AQ40" s="135">
        <f>LOOKUP(AP40,Poängberäkning!$B$6:$B$97,Poängberäkning!$C$6:$C$97)</f>
        <v>0</v>
      </c>
      <c r="AR40" s="93"/>
      <c r="AS40" s="133">
        <f>LOOKUP(AR40,Poängberäkning!$B$6:$B$97,Poängberäkning!$C$6:$C$97)</f>
        <v>0</v>
      </c>
      <c r="AT40" s="93"/>
      <c r="AU40" s="135">
        <f>LOOKUP(AT40,Poängberäkning!$B$6:$B$97,Poängberäkning!$C$6:$C$97)</f>
        <v>0</v>
      </c>
      <c r="AV40" s="64">
        <f>LARGE(($I40,$K40,$M40,$O40,$Q40,$S40,$U40,$W40,$Y40,$AA40,$AC40,$AE40,$AG40,$AI40,$AK40,$AM40,$AS40,$AU40,$AO40,$AQ40),1)</f>
        <v>0</v>
      </c>
      <c r="AW40" s="62">
        <f>LARGE(($I40,$K40,$M40,$O40,$Q40,$S40,$U40,$W40,$Y40,$AA40,$AC40,$AE40,$AG40,$AI40,$AK40,$AM40,$AS40,$AU40,$AO40,$AQ40),2)</f>
        <v>0</v>
      </c>
      <c r="AX40" s="62">
        <f>LARGE(($I40,$K40,$M40,$O40,$Q40,$S40,$U40,$W40,$Y40,$AA40,$AC40,$AE40,$AG40,$AI40,$AK40,$AM40,$AS40,$AU40,$AO40,$AQ40),3)</f>
        <v>0</v>
      </c>
      <c r="AY40" s="62">
        <f>LARGE(($I40,$K40,$M40,$O40,$Q40,$S40,$U40,$W40,$Y40,$AA40,$AC40,$AE40,$AG40,$AI40,$AK40,$AM40,$AS40,$AU40,$AO40,$AQ40),4)</f>
        <v>0</v>
      </c>
      <c r="AZ40" s="62">
        <f>LARGE(($I40,$K40,$M40,$O40,$Q40,$S40,$U40,$W40,$Y40,$AA40,$AC40,$AE40,$AG40,$AI40,$AK40,$AM40,$AS40,$AU40,$AO40,$AQ40),5)</f>
        <v>0</v>
      </c>
      <c r="BA40" s="62">
        <f>LARGE(($I40,$K40,$M40,$O40,$Q40,$S40,$U40,$W40,$Y40,$AA40,$AC40,$AE40,$AG40,$AI40,$AK40,$AM40,$AS40,$AU40,$AO40,$AQ40),6)</f>
        <v>0</v>
      </c>
      <c r="BB40" s="62">
        <f>LARGE(($I40,$K40,$M40,$O40,$Q40,$S40,$U40,$W40,$Y40,$AA40,$AC40,$AE40,$AG40,$AI40,$AK40,$AM40,$AS40,$AU40,$AO40,$AQ40),7)</f>
        <v>0</v>
      </c>
      <c r="BC40" s="62">
        <f>LARGE(($I40,$K40,$M40,$O40,$Q40,$S40,$U40,$W40,$Y40,$AA40,$AC40,$AE40,$AG40,$AI40,$AK40,$AM40,$AS40,$AU40,$AO40,$AQ40),8)</f>
        <v>0</v>
      </c>
      <c r="BD40" s="62">
        <f>LARGE(($I40,$K40,$M40,$O40,$Q40,$S40,$U40,$W40,$Y40,$AA40,$AC40,$AE40,$AG40,$AI40,$AK40,$AM40,$AS40,$AU40,$AO40,$AQ40),9)</f>
        <v>0</v>
      </c>
    </row>
    <row r="41" spans="1:56" ht="16.5" thickBot="1">
      <c r="A41" s="220">
        <f t="shared" si="3"/>
        <v>37</v>
      </c>
      <c r="B41" s="36"/>
      <c r="C41" s="70"/>
      <c r="D41" s="71"/>
      <c r="E41" s="47">
        <f t="shared" si="4"/>
        <v>0</v>
      </c>
      <c r="F41" s="44">
        <f t="shared" si="5"/>
        <v>0</v>
      </c>
      <c r="G41" s="35">
        <f t="shared" si="6"/>
        <v>0</v>
      </c>
      <c r="H41" s="48"/>
      <c r="I41" s="37">
        <f>LOOKUP(H41,Poängberäkning!$B$6:$B$97,Poängberäkning!$C$6:$C$97)</f>
        <v>0</v>
      </c>
      <c r="J41" s="48"/>
      <c r="K41" s="37">
        <f>LOOKUP(J41,Poängberäkning!$B$6:$B$97,Poängberäkning!$C$6:$C$97)</f>
        <v>0</v>
      </c>
      <c r="L41" s="48"/>
      <c r="M41" s="37">
        <f>LOOKUP(L41,Poängberäkning!$B$6:$B$97,Poängberäkning!$C$6:$C$97)</f>
        <v>0</v>
      </c>
      <c r="N41" s="48"/>
      <c r="O41" s="37">
        <f>LOOKUP(N41,Poängberäkning!$B$6:$B$97,Poängberäkning!$C$6:$C$97)</f>
        <v>0</v>
      </c>
      <c r="P41" s="48"/>
      <c r="Q41" s="37">
        <f>LOOKUP(P41,Poängberäkning!$B$6:$B$97,Poängberäkning!$C$6:$C$97)</f>
        <v>0</v>
      </c>
      <c r="R41" s="48"/>
      <c r="S41" s="37">
        <f>LOOKUP(R41,Poängberäkning!$B$6:$B$97,Poängberäkning!$C$6:$C$97)</f>
        <v>0</v>
      </c>
      <c r="T41" s="59"/>
      <c r="U41" s="38">
        <f>LOOKUP(T41,Poängberäkning!$B$6:$B$97,Poängberäkning!$C$6:$C$97)</f>
        <v>0</v>
      </c>
      <c r="V41" s="49"/>
      <c r="W41" s="38">
        <f>LOOKUP(V41,Poängberäkning!$B$6:$B$97,Poängberäkning!$C$6:$C$97)</f>
        <v>0</v>
      </c>
      <c r="X41" s="49"/>
      <c r="Y41" s="38">
        <f>LOOKUP(X41,Poängberäkning!$B$6:$B$97,Poängberäkning!$C$6:$C$97)</f>
        <v>0</v>
      </c>
      <c r="Z41" s="49"/>
      <c r="AA41" s="38">
        <f>LOOKUP(Z41,Poängberäkning!$B$6:$B$97,Poängberäkning!$C$6:$C$97)</f>
        <v>0</v>
      </c>
      <c r="AB41" s="49"/>
      <c r="AC41" s="38">
        <f>LOOKUP(AB41,Poängberäkning!$B$6:$B$97,Poängberäkning!$C$6:$C$97)</f>
        <v>0</v>
      </c>
      <c r="AD41" s="49"/>
      <c r="AE41" s="38">
        <f>LOOKUP(AD41,Poängberäkning!$B$6:$B$97,Poängberäkning!$C$6:$C$97)</f>
        <v>0</v>
      </c>
      <c r="AF41" s="50"/>
      <c r="AG41" s="39">
        <f>LOOKUP(AF41,Poängberäkning!$B$6:$B$97,Poängberäkning!$C$6:$C$97)</f>
        <v>0</v>
      </c>
      <c r="AH41" s="50"/>
      <c r="AI41" s="132">
        <f>LOOKUP(AH41,Poängberäkning!$B$6:$B$97,Poängberäkning!$C$6:$C$97)</f>
        <v>0</v>
      </c>
      <c r="AJ41" s="93"/>
      <c r="AK41" s="61">
        <f>LOOKUP(AJ41,Poängberäkning!$B$6:$B$97,Poängberäkning!$C$6:$C$97)</f>
        <v>0</v>
      </c>
      <c r="AL41" s="93"/>
      <c r="AM41" s="61">
        <f>LOOKUP(AL41,Poängberäkning!$B$6:$B$97,Poängberäkning!$C$6:$C$97)</f>
        <v>0</v>
      </c>
      <c r="AN41" s="93"/>
      <c r="AO41" s="133">
        <f>LOOKUP(AN41,Poängberäkning!$B$6:$B$97,Poängberäkning!$C$6:$C$97)</f>
        <v>0</v>
      </c>
      <c r="AP41" s="93"/>
      <c r="AQ41" s="135">
        <f>LOOKUP(AP41,Poängberäkning!$B$6:$B$97,Poängberäkning!$C$6:$C$97)</f>
        <v>0</v>
      </c>
      <c r="AR41" s="93"/>
      <c r="AS41" s="133">
        <f>LOOKUP(AR41,Poängberäkning!$B$6:$B$97,Poängberäkning!$C$6:$C$97)</f>
        <v>0</v>
      </c>
      <c r="AT41" s="93"/>
      <c r="AU41" s="135">
        <f>LOOKUP(AT41,Poängberäkning!$B$6:$B$97,Poängberäkning!$C$6:$C$97)</f>
        <v>0</v>
      </c>
      <c r="AV41" s="64">
        <f>LARGE(($I41,$K41,$M41,$O41,$Q41,$S41,$U41,$W41,$Y41,$AA41,$AC41,$AE41,$AG41,$AI41,$AK41,$AM41,$AS41,$AU41,$AO41,$AQ41),1)</f>
        <v>0</v>
      </c>
      <c r="AW41" s="62">
        <f>LARGE(($I41,$K41,$M41,$O41,$Q41,$S41,$U41,$W41,$Y41,$AA41,$AC41,$AE41,$AG41,$AI41,$AK41,$AM41,$AS41,$AU41,$AO41,$AQ41),2)</f>
        <v>0</v>
      </c>
      <c r="AX41" s="62">
        <f>LARGE(($I41,$K41,$M41,$O41,$Q41,$S41,$U41,$W41,$Y41,$AA41,$AC41,$AE41,$AG41,$AI41,$AK41,$AM41,$AS41,$AU41,$AO41,$AQ41),3)</f>
        <v>0</v>
      </c>
      <c r="AY41" s="62">
        <f>LARGE(($I41,$K41,$M41,$O41,$Q41,$S41,$U41,$W41,$Y41,$AA41,$AC41,$AE41,$AG41,$AI41,$AK41,$AM41,$AS41,$AU41,$AO41,$AQ41),4)</f>
        <v>0</v>
      </c>
      <c r="AZ41" s="62">
        <f>LARGE(($I41,$K41,$M41,$O41,$Q41,$S41,$U41,$W41,$Y41,$AA41,$AC41,$AE41,$AG41,$AI41,$AK41,$AM41,$AS41,$AU41,$AO41,$AQ41),5)</f>
        <v>0</v>
      </c>
      <c r="BA41" s="62">
        <f>LARGE(($I41,$K41,$M41,$O41,$Q41,$S41,$U41,$W41,$Y41,$AA41,$AC41,$AE41,$AG41,$AI41,$AK41,$AM41,$AS41,$AU41,$AO41,$AQ41),6)</f>
        <v>0</v>
      </c>
      <c r="BB41" s="62">
        <f>LARGE(($I41,$K41,$M41,$O41,$Q41,$S41,$U41,$W41,$Y41,$AA41,$AC41,$AE41,$AG41,$AI41,$AK41,$AM41,$AS41,$AU41,$AO41,$AQ41),7)</f>
        <v>0</v>
      </c>
      <c r="BC41" s="62">
        <f>LARGE(($I41,$K41,$M41,$O41,$Q41,$S41,$U41,$W41,$Y41,$AA41,$AC41,$AE41,$AG41,$AI41,$AK41,$AM41,$AS41,$AU41,$AO41,$AQ41),8)</f>
        <v>0</v>
      </c>
      <c r="BD41" s="62">
        <f>LARGE(($I41,$K41,$M41,$O41,$Q41,$S41,$U41,$W41,$Y41,$AA41,$AC41,$AE41,$AG41,$AI41,$AK41,$AM41,$AS41,$AU41,$AO41,$AQ41),9)</f>
        <v>0</v>
      </c>
    </row>
    <row r="42" spans="1:56" ht="16.5" thickBot="1">
      <c r="A42" s="220">
        <f t="shared" si="3"/>
        <v>38</v>
      </c>
      <c r="B42" s="36"/>
      <c r="C42" s="70"/>
      <c r="D42" s="71"/>
      <c r="E42" s="47">
        <f t="shared" si="4"/>
        <v>0</v>
      </c>
      <c r="F42" s="44">
        <f t="shared" si="5"/>
        <v>0</v>
      </c>
      <c r="G42" s="35">
        <f t="shared" si="6"/>
        <v>0</v>
      </c>
      <c r="H42" s="48"/>
      <c r="I42" s="37">
        <f>LOOKUP(H42,Poängberäkning!$B$6:$B$97,Poängberäkning!$C$6:$C$97)</f>
        <v>0</v>
      </c>
      <c r="J42" s="48"/>
      <c r="K42" s="37">
        <f>LOOKUP(J42,Poängberäkning!$B$6:$B$97,Poängberäkning!$C$6:$C$97)</f>
        <v>0</v>
      </c>
      <c r="L42" s="48"/>
      <c r="M42" s="37">
        <f>LOOKUP(L42,Poängberäkning!$B$6:$B$97,Poängberäkning!$C$6:$C$97)</f>
        <v>0</v>
      </c>
      <c r="N42" s="48"/>
      <c r="O42" s="37">
        <f>LOOKUP(N42,Poängberäkning!$B$6:$B$97,Poängberäkning!$C$6:$C$97)</f>
        <v>0</v>
      </c>
      <c r="P42" s="48"/>
      <c r="Q42" s="37">
        <f>LOOKUP(P42,Poängberäkning!$B$6:$B$97,Poängberäkning!$C$6:$C$97)</f>
        <v>0</v>
      </c>
      <c r="R42" s="48"/>
      <c r="S42" s="37">
        <f>LOOKUP(R42,Poängberäkning!$B$6:$B$97,Poängberäkning!$C$6:$C$97)</f>
        <v>0</v>
      </c>
      <c r="T42" s="59"/>
      <c r="U42" s="38">
        <f>LOOKUP(T42,Poängberäkning!$B$6:$B$97,Poängberäkning!$C$6:$C$97)</f>
        <v>0</v>
      </c>
      <c r="V42" s="49"/>
      <c r="W42" s="38">
        <f>LOOKUP(V42,Poängberäkning!$B$6:$B$97,Poängberäkning!$C$6:$C$97)</f>
        <v>0</v>
      </c>
      <c r="X42" s="49"/>
      <c r="Y42" s="38">
        <f>LOOKUP(X42,Poängberäkning!$B$6:$B$97,Poängberäkning!$C$6:$C$97)</f>
        <v>0</v>
      </c>
      <c r="Z42" s="49"/>
      <c r="AA42" s="38">
        <f>LOOKUP(Z42,Poängberäkning!$B$6:$B$97,Poängberäkning!$C$6:$C$97)</f>
        <v>0</v>
      </c>
      <c r="AB42" s="49"/>
      <c r="AC42" s="38">
        <f>LOOKUP(AB42,Poängberäkning!$B$6:$B$97,Poängberäkning!$C$6:$C$97)</f>
        <v>0</v>
      </c>
      <c r="AD42" s="49"/>
      <c r="AE42" s="38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1"/>
      <c r="AI42" s="132">
        <f>LOOKUP(AH42,Poängberäkning!$B$6:$B$97,Poängberäkning!$C$6:$C$97)</f>
        <v>0</v>
      </c>
      <c r="AJ42" s="93"/>
      <c r="AK42" s="61">
        <f>LOOKUP(AJ42,Poängberäkning!$B$6:$B$97,Poängberäkning!$C$6:$C$97)</f>
        <v>0</v>
      </c>
      <c r="AL42" s="93"/>
      <c r="AM42" s="61">
        <f>LOOKUP(AL42,Poängberäkning!$B$6:$B$97,Poängberäkning!$C$6:$C$97)</f>
        <v>0</v>
      </c>
      <c r="AN42" s="93"/>
      <c r="AO42" s="133">
        <f>LOOKUP(AN42,Poängberäkning!$B$6:$B$97,Poängberäkning!$C$6:$C$97)</f>
        <v>0</v>
      </c>
      <c r="AP42" s="93"/>
      <c r="AQ42" s="135">
        <f>LOOKUP(AP42,Poängberäkning!$B$6:$B$97,Poängberäkning!$C$6:$C$97)</f>
        <v>0</v>
      </c>
      <c r="AR42" s="93"/>
      <c r="AS42" s="133">
        <f>LOOKUP(AR42,Poängberäkning!$B$6:$B$97,Poängberäkning!$C$6:$C$97)</f>
        <v>0</v>
      </c>
      <c r="AT42" s="93"/>
      <c r="AU42" s="135">
        <f>LOOKUP(AT42,Poängberäkning!$B$6:$B$97,Poängberäkning!$C$6:$C$97)</f>
        <v>0</v>
      </c>
      <c r="AV42" s="64">
        <f>LARGE(($I42,$K42,$M42,$O42,$Q42,$S42,$U42,$W42,$Y42,$AA42,$AC42,$AE42,$AG42,$AI42,$AK42,$AM42,$AS42,$AU42,$AO42,$AQ42),1)</f>
        <v>0</v>
      </c>
      <c r="AW42" s="62">
        <f>LARGE(($I42,$K42,$M42,$O42,$Q42,$S42,$U42,$W42,$Y42,$AA42,$AC42,$AE42,$AG42,$AI42,$AK42,$AM42,$AS42,$AU42,$AO42,$AQ42),2)</f>
        <v>0</v>
      </c>
      <c r="AX42" s="62">
        <f>LARGE(($I42,$K42,$M42,$O42,$Q42,$S42,$U42,$W42,$Y42,$AA42,$AC42,$AE42,$AG42,$AI42,$AK42,$AM42,$AS42,$AU42,$AO42,$AQ42),3)</f>
        <v>0</v>
      </c>
      <c r="AY42" s="62">
        <f>LARGE(($I42,$K42,$M42,$O42,$Q42,$S42,$U42,$W42,$Y42,$AA42,$AC42,$AE42,$AG42,$AI42,$AK42,$AM42,$AS42,$AU42,$AO42,$AQ42),4)</f>
        <v>0</v>
      </c>
      <c r="AZ42" s="62">
        <f>LARGE(($I42,$K42,$M42,$O42,$Q42,$S42,$U42,$W42,$Y42,$AA42,$AC42,$AE42,$AG42,$AI42,$AK42,$AM42,$AS42,$AU42,$AO42,$AQ42),5)</f>
        <v>0</v>
      </c>
      <c r="BA42" s="62">
        <f>LARGE(($I42,$K42,$M42,$O42,$Q42,$S42,$U42,$W42,$Y42,$AA42,$AC42,$AE42,$AG42,$AI42,$AK42,$AM42,$AS42,$AU42,$AO42,$AQ42),6)</f>
        <v>0</v>
      </c>
      <c r="BB42" s="62">
        <f>LARGE(($I42,$K42,$M42,$O42,$Q42,$S42,$U42,$W42,$Y42,$AA42,$AC42,$AE42,$AG42,$AI42,$AK42,$AM42,$AS42,$AU42,$AO42,$AQ42),7)</f>
        <v>0</v>
      </c>
      <c r="BC42" s="62">
        <f>LARGE(($I42,$K42,$M42,$O42,$Q42,$S42,$U42,$W42,$Y42,$AA42,$AC42,$AE42,$AG42,$AI42,$AK42,$AM42,$AS42,$AU42,$AO42,$AQ42),8)</f>
        <v>0</v>
      </c>
      <c r="BD42" s="62">
        <f>LARGE(($I42,$K42,$M42,$O42,$Q42,$S42,$U42,$W42,$Y42,$AA42,$AC42,$AE42,$AG42,$AI42,$AK42,$AM42,$AS42,$AU42,$AO42,$AQ42),9)</f>
        <v>0</v>
      </c>
    </row>
    <row r="43" spans="1:56" ht="16.5" thickBot="1">
      <c r="A43" s="220">
        <f t="shared" si="3"/>
        <v>39</v>
      </c>
      <c r="B43" s="36"/>
      <c r="C43" s="68"/>
      <c r="D43" s="69"/>
      <c r="E43" s="47">
        <f t="shared" si="4"/>
        <v>0</v>
      </c>
      <c r="F43" s="44">
        <f t="shared" si="5"/>
        <v>0</v>
      </c>
      <c r="G43" s="35">
        <f t="shared" si="6"/>
        <v>0</v>
      </c>
      <c r="H43" s="48"/>
      <c r="I43" s="37">
        <f>LOOKUP(H43,Poängberäkning!$B$6:$B$97,Poängberäkning!$C$6:$C$97)</f>
        <v>0</v>
      </c>
      <c r="J43" s="48"/>
      <c r="K43" s="37">
        <f>LOOKUP(J43,Poängberäkning!$B$6:$B$97,Poängberäkning!$C$6:$C$97)</f>
        <v>0</v>
      </c>
      <c r="L43" s="48"/>
      <c r="M43" s="37">
        <f>LOOKUP(L43,Poängberäkning!$B$6:$B$97,Poängberäkning!$C$6:$C$97)</f>
        <v>0</v>
      </c>
      <c r="N43" s="48"/>
      <c r="O43" s="37">
        <f>LOOKUP(N43,Poängberäkning!$B$6:$B$97,Poängberäkning!$C$6:$C$97)</f>
        <v>0</v>
      </c>
      <c r="P43" s="48"/>
      <c r="Q43" s="37">
        <f>LOOKUP(P43,Poängberäkning!$B$6:$B$97,Poängberäkning!$C$6:$C$97)</f>
        <v>0</v>
      </c>
      <c r="R43" s="48"/>
      <c r="S43" s="37">
        <f>LOOKUP(R43,Poängberäkning!$B$6:$B$97,Poängberäkning!$C$6:$C$97)</f>
        <v>0</v>
      </c>
      <c r="T43" s="59"/>
      <c r="U43" s="38">
        <f>LOOKUP(T43,Poängberäkning!$B$6:$B$97,Poängberäkning!$C$6:$C$97)</f>
        <v>0</v>
      </c>
      <c r="V43" s="49"/>
      <c r="W43" s="38">
        <f>LOOKUP(V43,Poängberäkning!$B$6:$B$97,Poängberäkning!$C$6:$C$97)</f>
        <v>0</v>
      </c>
      <c r="X43" s="49"/>
      <c r="Y43" s="38">
        <f>LOOKUP(X43,Poängberäkning!$B$6:$B$97,Poängberäkning!$C$6:$C$97)</f>
        <v>0</v>
      </c>
      <c r="Z43" s="49"/>
      <c r="AA43" s="38">
        <f>LOOKUP(Z43,Poängberäkning!$B$6:$B$97,Poängberäkning!$C$6:$C$97)</f>
        <v>0</v>
      </c>
      <c r="AB43" s="49"/>
      <c r="AC43" s="38">
        <f>LOOKUP(AB43,Poängberäkning!$B$6:$B$97,Poängberäkning!$C$6:$C$97)</f>
        <v>0</v>
      </c>
      <c r="AD43" s="49"/>
      <c r="AE43" s="38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1"/>
      <c r="AI43" s="132">
        <f>LOOKUP(AH43,Poängberäkning!$B$6:$B$97,Poängberäkning!$C$6:$C$97)</f>
        <v>0</v>
      </c>
      <c r="AJ43" s="93"/>
      <c r="AK43" s="61">
        <f>LOOKUP(AJ43,Poängberäkning!$B$6:$B$97,Poängberäkning!$C$6:$C$97)</f>
        <v>0</v>
      </c>
      <c r="AL43" s="93"/>
      <c r="AM43" s="61">
        <f>LOOKUP(AL43,Poängberäkning!$B$6:$B$97,Poängberäkning!$C$6:$C$97)</f>
        <v>0</v>
      </c>
      <c r="AN43" s="93"/>
      <c r="AO43" s="133">
        <f>LOOKUP(AN43,Poängberäkning!$B$6:$B$97,Poängberäkning!$C$6:$C$97)</f>
        <v>0</v>
      </c>
      <c r="AP43" s="93"/>
      <c r="AQ43" s="135">
        <f>LOOKUP(AP43,Poängberäkning!$B$6:$B$97,Poängberäkning!$C$6:$C$97)</f>
        <v>0</v>
      </c>
      <c r="AR43" s="93"/>
      <c r="AS43" s="133">
        <f>LOOKUP(AR43,Poängberäkning!$B$6:$B$97,Poängberäkning!$C$6:$C$97)</f>
        <v>0</v>
      </c>
      <c r="AT43" s="93"/>
      <c r="AU43" s="135">
        <f>LOOKUP(AT43,Poängberäkning!$B$6:$B$97,Poängberäkning!$C$6:$C$97)</f>
        <v>0</v>
      </c>
      <c r="AV43" s="64">
        <f>LARGE(($I43,$K43,$M43,$O43,$Q43,$S43,$U43,$W43,$Y43,$AA43,$AC43,$AE43,$AG43,$AI43,$AK43,$AM43,$AS43,$AU43,$AO43,$AQ43),1)</f>
        <v>0</v>
      </c>
      <c r="AW43" s="62">
        <f>LARGE(($I43,$K43,$M43,$O43,$Q43,$S43,$U43,$W43,$Y43,$AA43,$AC43,$AE43,$AG43,$AI43,$AK43,$AM43,$AS43,$AU43,$AO43,$AQ43),2)</f>
        <v>0</v>
      </c>
      <c r="AX43" s="62">
        <f>LARGE(($I43,$K43,$M43,$O43,$Q43,$S43,$U43,$W43,$Y43,$AA43,$AC43,$AE43,$AG43,$AI43,$AK43,$AM43,$AS43,$AU43,$AO43,$AQ43),3)</f>
        <v>0</v>
      </c>
      <c r="AY43" s="62">
        <f>LARGE(($I43,$K43,$M43,$O43,$Q43,$S43,$U43,$W43,$Y43,$AA43,$AC43,$AE43,$AG43,$AI43,$AK43,$AM43,$AS43,$AU43,$AO43,$AQ43),4)</f>
        <v>0</v>
      </c>
      <c r="AZ43" s="62">
        <f>LARGE(($I43,$K43,$M43,$O43,$Q43,$S43,$U43,$W43,$Y43,$AA43,$AC43,$AE43,$AG43,$AI43,$AK43,$AM43,$AS43,$AU43,$AO43,$AQ43),5)</f>
        <v>0</v>
      </c>
      <c r="BA43" s="62">
        <f>LARGE(($I43,$K43,$M43,$O43,$Q43,$S43,$U43,$W43,$Y43,$AA43,$AC43,$AE43,$AG43,$AI43,$AK43,$AM43,$AS43,$AU43,$AO43,$AQ43),6)</f>
        <v>0</v>
      </c>
      <c r="BB43" s="62">
        <f>LARGE(($I43,$K43,$M43,$O43,$Q43,$S43,$U43,$W43,$Y43,$AA43,$AC43,$AE43,$AG43,$AI43,$AK43,$AM43,$AS43,$AU43,$AO43,$AQ43),7)</f>
        <v>0</v>
      </c>
      <c r="BC43" s="62">
        <f>LARGE(($I43,$K43,$M43,$O43,$Q43,$S43,$U43,$W43,$Y43,$AA43,$AC43,$AE43,$AG43,$AI43,$AK43,$AM43,$AS43,$AU43,$AO43,$AQ43),8)</f>
        <v>0</v>
      </c>
      <c r="BD43" s="62">
        <f>LARGE(($I43,$K43,$M43,$O43,$Q43,$S43,$U43,$W43,$Y43,$AA43,$AC43,$AE43,$AG43,$AI43,$AK43,$AM43,$AS43,$AU43,$AO43,$AQ43),9)</f>
        <v>0</v>
      </c>
    </row>
    <row r="44" spans="1:56" ht="16.5" thickBot="1">
      <c r="A44" s="220">
        <f t="shared" si="3"/>
        <v>40</v>
      </c>
      <c r="B44" s="36"/>
      <c r="C44" s="70"/>
      <c r="D44" s="71"/>
      <c r="E44" s="47">
        <f t="shared" si="4"/>
        <v>0</v>
      </c>
      <c r="F44" s="44">
        <f t="shared" si="5"/>
        <v>0</v>
      </c>
      <c r="G44" s="35">
        <f t="shared" si="6"/>
        <v>0</v>
      </c>
      <c r="H44" s="48"/>
      <c r="I44" s="37">
        <f>LOOKUP(H44,Poängberäkning!$B$6:$B$97,Poängberäkning!$C$6:$C$97)</f>
        <v>0</v>
      </c>
      <c r="J44" s="48"/>
      <c r="K44" s="37">
        <f>LOOKUP(J44,Poängberäkning!$B$6:$B$97,Poängberäkning!$C$6:$C$97)</f>
        <v>0</v>
      </c>
      <c r="L44" s="48"/>
      <c r="M44" s="37">
        <f>LOOKUP(L44,Poängberäkning!$B$6:$B$97,Poängberäkning!$C$6:$C$97)</f>
        <v>0</v>
      </c>
      <c r="N44" s="48"/>
      <c r="O44" s="37">
        <f>LOOKUP(N44,Poängberäkning!$B$6:$B$97,Poängberäkning!$C$6:$C$97)</f>
        <v>0</v>
      </c>
      <c r="P44" s="48"/>
      <c r="Q44" s="37">
        <f>LOOKUP(P44,Poängberäkning!$B$6:$B$97,Poängberäkning!$C$6:$C$97)</f>
        <v>0</v>
      </c>
      <c r="R44" s="48"/>
      <c r="S44" s="37">
        <f>LOOKUP(R44,Poängberäkning!$B$6:$B$97,Poängberäkning!$C$6:$C$97)</f>
        <v>0</v>
      </c>
      <c r="T44" s="59"/>
      <c r="U44" s="38">
        <f>LOOKUP(T44,Poängberäkning!$B$6:$B$97,Poängberäkning!$C$6:$C$97)</f>
        <v>0</v>
      </c>
      <c r="V44" s="49"/>
      <c r="W44" s="38">
        <f>LOOKUP(V44,Poängberäkning!$B$6:$B$97,Poängberäkning!$C$6:$C$97)</f>
        <v>0</v>
      </c>
      <c r="X44" s="49"/>
      <c r="Y44" s="38">
        <f>LOOKUP(X44,Poängberäkning!$B$6:$B$97,Poängberäkning!$C$6:$C$97)</f>
        <v>0</v>
      </c>
      <c r="Z44" s="49"/>
      <c r="AA44" s="38">
        <f>LOOKUP(Z44,Poängberäkning!$B$6:$B$97,Poängberäkning!$C$6:$C$97)</f>
        <v>0</v>
      </c>
      <c r="AB44" s="49"/>
      <c r="AC44" s="38">
        <f>LOOKUP(AB44,Poängberäkning!$B$6:$B$97,Poängberäkning!$C$6:$C$97)</f>
        <v>0</v>
      </c>
      <c r="AD44" s="49"/>
      <c r="AE44" s="38">
        <f>LOOKUP(AD44,Poängberäkning!$B$6:$B$97,Poängberäkning!$C$6:$C$97)</f>
        <v>0</v>
      </c>
      <c r="AF44" s="50"/>
      <c r="AG44" s="39">
        <f>LOOKUP(AF44,Poängberäkning!$B$6:$B$97,Poängberäkning!$C$6:$C$97)</f>
        <v>0</v>
      </c>
      <c r="AH44" s="51"/>
      <c r="AI44" s="132">
        <f>LOOKUP(AH44,Poängberäkning!$B$6:$B$97,Poängberäkning!$C$6:$C$97)</f>
        <v>0</v>
      </c>
      <c r="AJ44" s="93"/>
      <c r="AK44" s="61">
        <f>LOOKUP(AJ44,Poängberäkning!$B$6:$B$97,Poängberäkning!$C$6:$C$97)</f>
        <v>0</v>
      </c>
      <c r="AL44" s="93"/>
      <c r="AM44" s="61">
        <f>LOOKUP(AL44,Poängberäkning!$B$6:$B$97,Poängberäkning!$C$6:$C$97)</f>
        <v>0</v>
      </c>
      <c r="AN44" s="93"/>
      <c r="AO44" s="133">
        <f>LOOKUP(AN44,Poängberäkning!$B$6:$B$97,Poängberäkning!$C$6:$C$97)</f>
        <v>0</v>
      </c>
      <c r="AP44" s="93"/>
      <c r="AQ44" s="135">
        <f>LOOKUP(AP44,Poängberäkning!$B$6:$B$97,Poängberäkning!$C$6:$C$97)</f>
        <v>0</v>
      </c>
      <c r="AR44" s="93"/>
      <c r="AS44" s="133">
        <f>LOOKUP(AR44,Poängberäkning!$B$6:$B$97,Poängberäkning!$C$6:$C$97)</f>
        <v>0</v>
      </c>
      <c r="AT44" s="93"/>
      <c r="AU44" s="135">
        <f>LOOKUP(AT44,Poängberäkning!$B$6:$B$97,Poängberäkning!$C$6:$C$97)</f>
        <v>0</v>
      </c>
      <c r="AV44" s="64">
        <f>LARGE(($I44,$K44,$M44,$O44,$Q44,$S44,$U44,$W44,$Y44,$AA44,$AC44,$AE44,$AG44,$AI44,$AK44,$AM44,$AS44,$AU44,$AO44,$AQ44),1)</f>
        <v>0</v>
      </c>
      <c r="AW44" s="62">
        <f>LARGE(($I44,$K44,$M44,$O44,$Q44,$S44,$U44,$W44,$Y44,$AA44,$AC44,$AE44,$AG44,$AI44,$AK44,$AM44,$AS44,$AU44,$AO44,$AQ44),2)</f>
        <v>0</v>
      </c>
      <c r="AX44" s="62">
        <f>LARGE(($I44,$K44,$M44,$O44,$Q44,$S44,$U44,$W44,$Y44,$AA44,$AC44,$AE44,$AG44,$AI44,$AK44,$AM44,$AS44,$AU44,$AO44,$AQ44),3)</f>
        <v>0</v>
      </c>
      <c r="AY44" s="62">
        <f>LARGE(($I44,$K44,$M44,$O44,$Q44,$S44,$U44,$W44,$Y44,$AA44,$AC44,$AE44,$AG44,$AI44,$AK44,$AM44,$AS44,$AU44,$AO44,$AQ44),4)</f>
        <v>0</v>
      </c>
      <c r="AZ44" s="62">
        <f>LARGE(($I44,$K44,$M44,$O44,$Q44,$S44,$U44,$W44,$Y44,$AA44,$AC44,$AE44,$AG44,$AI44,$AK44,$AM44,$AS44,$AU44,$AO44,$AQ44),5)</f>
        <v>0</v>
      </c>
      <c r="BA44" s="62">
        <f>LARGE(($I44,$K44,$M44,$O44,$Q44,$S44,$U44,$W44,$Y44,$AA44,$AC44,$AE44,$AG44,$AI44,$AK44,$AM44,$AS44,$AU44,$AO44,$AQ44),6)</f>
        <v>0</v>
      </c>
      <c r="BB44" s="62">
        <f>LARGE(($I44,$K44,$M44,$O44,$Q44,$S44,$U44,$W44,$Y44,$AA44,$AC44,$AE44,$AG44,$AI44,$AK44,$AM44,$AS44,$AU44,$AO44,$AQ44),7)</f>
        <v>0</v>
      </c>
      <c r="BC44" s="62">
        <f>LARGE(($I44,$K44,$M44,$O44,$Q44,$S44,$U44,$W44,$Y44,$AA44,$AC44,$AE44,$AG44,$AI44,$AK44,$AM44,$AS44,$AU44,$AO44,$AQ44),8)</f>
        <v>0</v>
      </c>
      <c r="BD44" s="62">
        <f>LARGE(($I44,$K44,$M44,$O44,$Q44,$S44,$U44,$W44,$Y44,$AA44,$AC44,$AE44,$AG44,$AI44,$AK44,$AM44,$AS44,$AU44,$AO44,$AQ44),9)</f>
        <v>0</v>
      </c>
    </row>
    <row r="45" spans="1:56" ht="16.5" thickBot="1">
      <c r="A45" s="220">
        <f t="shared" si="3"/>
        <v>41</v>
      </c>
      <c r="B45" s="36"/>
      <c r="C45" s="68"/>
      <c r="D45" s="69"/>
      <c r="E45" s="47">
        <f t="shared" si="4"/>
        <v>0</v>
      </c>
      <c r="F45" s="44">
        <f t="shared" si="5"/>
        <v>0</v>
      </c>
      <c r="G45" s="35">
        <f t="shared" si="6"/>
        <v>0</v>
      </c>
      <c r="H45" s="48"/>
      <c r="I45" s="37">
        <f>LOOKUP(H45,Poängberäkning!$B$6:$B$97,Poängberäkning!$C$6:$C$97)</f>
        <v>0</v>
      </c>
      <c r="J45" s="48"/>
      <c r="K45" s="37">
        <f>LOOKUP(J45,Poängberäkning!$B$6:$B$97,Poängberäkning!$C$6:$C$97)</f>
        <v>0</v>
      </c>
      <c r="L45" s="48"/>
      <c r="M45" s="37">
        <f>LOOKUP(L45,Poängberäkning!$B$6:$B$97,Poängberäkning!$C$6:$C$97)</f>
        <v>0</v>
      </c>
      <c r="N45" s="48"/>
      <c r="O45" s="37">
        <f>LOOKUP(N45,Poängberäkning!$B$6:$B$97,Poängberäkning!$C$6:$C$97)</f>
        <v>0</v>
      </c>
      <c r="P45" s="48"/>
      <c r="Q45" s="37">
        <f>LOOKUP(P45,Poängberäkning!$B$6:$B$97,Poängberäkning!$C$6:$C$97)</f>
        <v>0</v>
      </c>
      <c r="R45" s="48"/>
      <c r="S45" s="37">
        <f>LOOKUP(R45,Poängberäkning!$B$6:$B$97,Poängberäkning!$C$6:$C$97)</f>
        <v>0</v>
      </c>
      <c r="T45" s="59"/>
      <c r="U45" s="38">
        <f>LOOKUP(T45,Poängberäkning!$B$6:$B$97,Poängberäkning!$C$6:$C$97)</f>
        <v>0</v>
      </c>
      <c r="V45" s="49"/>
      <c r="W45" s="38">
        <f>LOOKUP(V45,Poängberäkning!$B$6:$B$97,Poängberäkning!$C$6:$C$97)</f>
        <v>0</v>
      </c>
      <c r="X45" s="49"/>
      <c r="Y45" s="38">
        <f>LOOKUP(X45,Poängberäkning!$B$6:$B$97,Poängberäkning!$C$6:$C$97)</f>
        <v>0</v>
      </c>
      <c r="Z45" s="49"/>
      <c r="AA45" s="38">
        <f>LOOKUP(Z45,Poängberäkning!$B$6:$B$97,Poängberäkning!$C$6:$C$97)</f>
        <v>0</v>
      </c>
      <c r="AB45" s="49"/>
      <c r="AC45" s="38">
        <f>LOOKUP(AB45,Poängberäkning!$B$6:$B$97,Poängberäkning!$C$6:$C$97)</f>
        <v>0</v>
      </c>
      <c r="AD45" s="49"/>
      <c r="AE45" s="38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1"/>
      <c r="AI45" s="132">
        <f>LOOKUP(AH45,Poängberäkning!$B$6:$B$97,Poängberäkning!$C$6:$C$97)</f>
        <v>0</v>
      </c>
      <c r="AJ45" s="93"/>
      <c r="AK45" s="61">
        <f>LOOKUP(AJ45,Poängberäkning!$B$6:$B$97,Poängberäkning!$C$6:$C$97)</f>
        <v>0</v>
      </c>
      <c r="AL45" s="93"/>
      <c r="AM45" s="61">
        <f>LOOKUP(AL45,Poängberäkning!$B$6:$B$97,Poängberäkning!$C$6:$C$97)</f>
        <v>0</v>
      </c>
      <c r="AN45" s="93"/>
      <c r="AO45" s="133">
        <f>LOOKUP(AN45,Poängberäkning!$B$6:$B$97,Poängberäkning!$C$6:$C$97)</f>
        <v>0</v>
      </c>
      <c r="AP45" s="93"/>
      <c r="AQ45" s="135">
        <f>LOOKUP(AP45,Poängberäkning!$B$6:$B$97,Poängberäkning!$C$6:$C$97)</f>
        <v>0</v>
      </c>
      <c r="AR45" s="93"/>
      <c r="AS45" s="133">
        <f>LOOKUP(AR45,Poängberäkning!$B$6:$B$97,Poängberäkning!$C$6:$C$97)</f>
        <v>0</v>
      </c>
      <c r="AT45" s="93"/>
      <c r="AU45" s="135">
        <f>LOOKUP(AT45,Poängberäkning!$B$6:$B$97,Poängberäkning!$C$6:$C$97)</f>
        <v>0</v>
      </c>
      <c r="AV45" s="64">
        <f>LARGE(($I45,$K45,$M45,$O45,$Q45,$S45,$U45,$W45,$Y45,$AA45,$AC45,$AE45,$AG45,$AI45,$AK45,$AM45,$AS45,$AU45,$AO45,$AQ45),1)</f>
        <v>0</v>
      </c>
      <c r="AW45" s="62">
        <f>LARGE(($I45,$K45,$M45,$O45,$Q45,$S45,$U45,$W45,$Y45,$AA45,$AC45,$AE45,$AG45,$AI45,$AK45,$AM45,$AS45,$AU45,$AO45,$AQ45),2)</f>
        <v>0</v>
      </c>
      <c r="AX45" s="62">
        <f>LARGE(($I45,$K45,$M45,$O45,$Q45,$S45,$U45,$W45,$Y45,$AA45,$AC45,$AE45,$AG45,$AI45,$AK45,$AM45,$AS45,$AU45,$AO45,$AQ45),3)</f>
        <v>0</v>
      </c>
      <c r="AY45" s="62">
        <f>LARGE(($I45,$K45,$M45,$O45,$Q45,$S45,$U45,$W45,$Y45,$AA45,$AC45,$AE45,$AG45,$AI45,$AK45,$AM45,$AS45,$AU45,$AO45,$AQ45),4)</f>
        <v>0</v>
      </c>
      <c r="AZ45" s="62">
        <f>LARGE(($I45,$K45,$M45,$O45,$Q45,$S45,$U45,$W45,$Y45,$AA45,$AC45,$AE45,$AG45,$AI45,$AK45,$AM45,$AS45,$AU45,$AO45,$AQ45),5)</f>
        <v>0</v>
      </c>
      <c r="BA45" s="62">
        <f>LARGE(($I45,$K45,$M45,$O45,$Q45,$S45,$U45,$W45,$Y45,$AA45,$AC45,$AE45,$AG45,$AI45,$AK45,$AM45,$AS45,$AU45,$AO45,$AQ45),6)</f>
        <v>0</v>
      </c>
      <c r="BB45" s="62">
        <f>LARGE(($I45,$K45,$M45,$O45,$Q45,$S45,$U45,$W45,$Y45,$AA45,$AC45,$AE45,$AG45,$AI45,$AK45,$AM45,$AS45,$AU45,$AO45,$AQ45),7)</f>
        <v>0</v>
      </c>
      <c r="BC45" s="62">
        <f>LARGE(($I45,$K45,$M45,$O45,$Q45,$S45,$U45,$W45,$Y45,$AA45,$AC45,$AE45,$AG45,$AI45,$AK45,$AM45,$AS45,$AU45,$AO45,$AQ45),8)</f>
        <v>0</v>
      </c>
      <c r="BD45" s="62">
        <f>LARGE(($I45,$K45,$M45,$O45,$Q45,$S45,$U45,$W45,$Y45,$AA45,$AC45,$AE45,$AG45,$AI45,$AK45,$AM45,$AS45,$AU45,$AO45,$AQ45),9)</f>
        <v>0</v>
      </c>
    </row>
    <row r="46" spans="1:56" ht="16.5" thickBot="1">
      <c r="A46" s="220">
        <f t="shared" si="3"/>
        <v>42</v>
      </c>
      <c r="B46" s="36"/>
      <c r="C46" s="68"/>
      <c r="D46" s="69"/>
      <c r="E46" s="47">
        <f t="shared" si="4"/>
        <v>0</v>
      </c>
      <c r="F46" s="44">
        <f t="shared" si="5"/>
        <v>0</v>
      </c>
      <c r="G46" s="35">
        <f t="shared" si="6"/>
        <v>0</v>
      </c>
      <c r="H46" s="48"/>
      <c r="I46" s="37">
        <f>LOOKUP(H46,Poängberäkning!$B$6:$B$97,Poängberäkning!$C$6:$C$97)</f>
        <v>0</v>
      </c>
      <c r="J46" s="48"/>
      <c r="K46" s="37">
        <f>LOOKUP(J46,Poängberäkning!$B$6:$B$97,Poängberäkning!$C$6:$C$97)</f>
        <v>0</v>
      </c>
      <c r="L46" s="48"/>
      <c r="M46" s="37">
        <f>LOOKUP(L46,Poängberäkning!$B$6:$B$97,Poängberäkning!$C$6:$C$97)</f>
        <v>0</v>
      </c>
      <c r="N46" s="48"/>
      <c r="O46" s="37">
        <f>LOOKUP(N46,Poängberäkning!$B$6:$B$97,Poängberäkning!$C$6:$C$97)</f>
        <v>0</v>
      </c>
      <c r="P46" s="48"/>
      <c r="Q46" s="37">
        <f>LOOKUP(P46,Poängberäkning!$B$6:$B$97,Poängberäkning!$C$6:$C$97)</f>
        <v>0</v>
      </c>
      <c r="R46" s="48"/>
      <c r="S46" s="37">
        <f>LOOKUP(R46,Poängberäkning!$B$6:$B$97,Poängberäkning!$C$6:$C$97)</f>
        <v>0</v>
      </c>
      <c r="T46" s="59"/>
      <c r="U46" s="38">
        <f>LOOKUP(T46,Poängberäkning!$B$6:$B$97,Poängberäkning!$C$6:$C$97)</f>
        <v>0</v>
      </c>
      <c r="V46" s="49"/>
      <c r="W46" s="38">
        <f>LOOKUP(V46,Poängberäkning!$B$6:$B$97,Poängberäkning!$C$6:$C$97)</f>
        <v>0</v>
      </c>
      <c r="X46" s="49"/>
      <c r="Y46" s="38">
        <f>LOOKUP(X46,Poängberäkning!$B$6:$B$97,Poängberäkning!$C$6:$C$97)</f>
        <v>0</v>
      </c>
      <c r="Z46" s="49"/>
      <c r="AA46" s="38">
        <f>LOOKUP(Z46,Poängberäkning!$B$6:$B$97,Poängberäkning!$C$6:$C$97)</f>
        <v>0</v>
      </c>
      <c r="AB46" s="49"/>
      <c r="AC46" s="38">
        <f>LOOKUP(AB46,Poängberäkning!$B$6:$B$97,Poängberäkning!$C$6:$C$97)</f>
        <v>0</v>
      </c>
      <c r="AD46" s="49"/>
      <c r="AE46" s="38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1"/>
      <c r="AI46" s="132">
        <f>LOOKUP(AH46,Poängberäkning!$B$6:$B$97,Poängberäkning!$C$6:$C$97)</f>
        <v>0</v>
      </c>
      <c r="AJ46" s="93"/>
      <c r="AK46" s="61">
        <f>LOOKUP(AJ46,Poängberäkning!$B$6:$B$97,Poängberäkning!$C$6:$C$97)</f>
        <v>0</v>
      </c>
      <c r="AL46" s="93"/>
      <c r="AM46" s="61">
        <f>LOOKUP(AL46,Poängberäkning!$B$6:$B$97,Poängberäkning!$C$6:$C$97)</f>
        <v>0</v>
      </c>
      <c r="AN46" s="93"/>
      <c r="AO46" s="133">
        <f>LOOKUP(AN46,Poängberäkning!$B$6:$B$97,Poängberäkning!$C$6:$C$97)</f>
        <v>0</v>
      </c>
      <c r="AP46" s="93"/>
      <c r="AQ46" s="135">
        <f>LOOKUP(AP46,Poängberäkning!$B$6:$B$97,Poängberäkning!$C$6:$C$97)</f>
        <v>0</v>
      </c>
      <c r="AR46" s="93"/>
      <c r="AS46" s="133">
        <f>LOOKUP(AR46,Poängberäkning!$B$6:$B$97,Poängberäkning!$C$6:$C$97)</f>
        <v>0</v>
      </c>
      <c r="AT46" s="93"/>
      <c r="AU46" s="135">
        <f>LOOKUP(AT46,Poängberäkning!$B$6:$B$97,Poängberäkning!$C$6:$C$97)</f>
        <v>0</v>
      </c>
      <c r="AV46" s="64">
        <f>LARGE(($I46,$K46,$M46,$O46,$Q46,$S46,$U46,$W46,$Y46,$AA46,$AC46,$AE46,$AG46,$AI46,$AK46,$AM46,$AS46,$AU46,$AO46,$AQ46),1)</f>
        <v>0</v>
      </c>
      <c r="AW46" s="62">
        <f>LARGE(($I46,$K46,$M46,$O46,$Q46,$S46,$U46,$W46,$Y46,$AA46,$AC46,$AE46,$AG46,$AI46,$AK46,$AM46,$AS46,$AU46,$AO46,$AQ46),2)</f>
        <v>0</v>
      </c>
      <c r="AX46" s="62">
        <f>LARGE(($I46,$K46,$M46,$O46,$Q46,$S46,$U46,$W46,$Y46,$AA46,$AC46,$AE46,$AG46,$AI46,$AK46,$AM46,$AS46,$AU46,$AO46,$AQ46),3)</f>
        <v>0</v>
      </c>
      <c r="AY46" s="62">
        <f>LARGE(($I46,$K46,$M46,$O46,$Q46,$S46,$U46,$W46,$Y46,$AA46,$AC46,$AE46,$AG46,$AI46,$AK46,$AM46,$AS46,$AU46,$AO46,$AQ46),4)</f>
        <v>0</v>
      </c>
      <c r="AZ46" s="62">
        <f>LARGE(($I46,$K46,$M46,$O46,$Q46,$S46,$U46,$W46,$Y46,$AA46,$AC46,$AE46,$AG46,$AI46,$AK46,$AM46,$AS46,$AU46,$AO46,$AQ46),5)</f>
        <v>0</v>
      </c>
      <c r="BA46" s="62">
        <f>LARGE(($I46,$K46,$M46,$O46,$Q46,$S46,$U46,$W46,$Y46,$AA46,$AC46,$AE46,$AG46,$AI46,$AK46,$AM46,$AS46,$AU46,$AO46,$AQ46),6)</f>
        <v>0</v>
      </c>
      <c r="BB46" s="62">
        <f>LARGE(($I46,$K46,$M46,$O46,$Q46,$S46,$U46,$W46,$Y46,$AA46,$AC46,$AE46,$AG46,$AI46,$AK46,$AM46,$AS46,$AU46,$AO46,$AQ46),7)</f>
        <v>0</v>
      </c>
      <c r="BC46" s="62">
        <f>LARGE(($I46,$K46,$M46,$O46,$Q46,$S46,$U46,$W46,$Y46,$AA46,$AC46,$AE46,$AG46,$AI46,$AK46,$AM46,$AS46,$AU46,$AO46,$AQ46),8)</f>
        <v>0</v>
      </c>
      <c r="BD46" s="62">
        <f>LARGE(($I46,$K46,$M46,$O46,$Q46,$S46,$U46,$W46,$Y46,$AA46,$AC46,$AE46,$AG46,$AI46,$AK46,$AM46,$AS46,$AU46,$AO46,$AQ46),9)</f>
        <v>0</v>
      </c>
    </row>
    <row r="47" spans="1:56" ht="16.5" thickBot="1">
      <c r="A47" s="220">
        <f t="shared" si="3"/>
        <v>43</v>
      </c>
      <c r="B47" s="36"/>
      <c r="C47" s="70"/>
      <c r="D47" s="71"/>
      <c r="E47" s="47">
        <f t="shared" si="4"/>
        <v>0</v>
      </c>
      <c r="F47" s="44">
        <f t="shared" si="5"/>
        <v>0</v>
      </c>
      <c r="G47" s="35">
        <f t="shared" si="6"/>
        <v>0</v>
      </c>
      <c r="H47" s="48"/>
      <c r="I47" s="37">
        <f>LOOKUP(H47,Poängberäkning!$B$6:$B$97,Poängberäkning!$C$6:$C$97)</f>
        <v>0</v>
      </c>
      <c r="J47" s="48"/>
      <c r="K47" s="37">
        <f>LOOKUP(J47,Poängberäkning!$B$6:$B$97,Poängberäkning!$C$6:$C$97)</f>
        <v>0</v>
      </c>
      <c r="L47" s="48"/>
      <c r="M47" s="37">
        <f>LOOKUP(L47,Poängberäkning!$B$6:$B$97,Poängberäkning!$C$6:$C$97)</f>
        <v>0</v>
      </c>
      <c r="N47" s="48"/>
      <c r="O47" s="37">
        <f>LOOKUP(N47,Poängberäkning!$B$6:$B$97,Poängberäkning!$C$6:$C$97)</f>
        <v>0</v>
      </c>
      <c r="P47" s="48"/>
      <c r="Q47" s="37">
        <f>LOOKUP(P47,Poängberäkning!$B$6:$B$97,Poängberäkning!$C$6:$C$97)</f>
        <v>0</v>
      </c>
      <c r="R47" s="48"/>
      <c r="S47" s="37">
        <f>LOOKUP(R47,Poängberäkning!$B$6:$B$97,Poängberäkning!$C$6:$C$97)</f>
        <v>0</v>
      </c>
      <c r="T47" s="59"/>
      <c r="U47" s="38">
        <f>LOOKUP(T47,Poängberäkning!$B$6:$B$97,Poängberäkning!$C$6:$C$97)</f>
        <v>0</v>
      </c>
      <c r="V47" s="49"/>
      <c r="W47" s="38">
        <f>LOOKUP(V47,Poängberäkning!$B$6:$B$97,Poängberäkning!$C$6:$C$97)</f>
        <v>0</v>
      </c>
      <c r="X47" s="49"/>
      <c r="Y47" s="38">
        <f>LOOKUP(X47,Poängberäkning!$B$6:$B$97,Poängberäkning!$C$6:$C$97)</f>
        <v>0</v>
      </c>
      <c r="Z47" s="49"/>
      <c r="AA47" s="38">
        <f>LOOKUP(Z47,Poängberäkning!$B$6:$B$97,Poängberäkning!$C$6:$C$97)</f>
        <v>0</v>
      </c>
      <c r="AB47" s="49"/>
      <c r="AC47" s="38">
        <f>LOOKUP(AB47,Poängberäkning!$B$6:$B$97,Poängberäkning!$C$6:$C$97)</f>
        <v>0</v>
      </c>
      <c r="AD47" s="49"/>
      <c r="AE47" s="38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0"/>
      <c r="AI47" s="132">
        <f>LOOKUP(AH47,Poängberäkning!$B$6:$B$97,Poängberäkning!$C$6:$C$97)</f>
        <v>0</v>
      </c>
      <c r="AJ47" s="93"/>
      <c r="AK47" s="61">
        <f>LOOKUP(AJ47,Poängberäkning!$B$6:$B$97,Poängberäkning!$C$6:$C$97)</f>
        <v>0</v>
      </c>
      <c r="AL47" s="93"/>
      <c r="AM47" s="61">
        <f>LOOKUP(AL47,Poängberäkning!$B$6:$B$97,Poängberäkning!$C$6:$C$97)</f>
        <v>0</v>
      </c>
      <c r="AN47" s="93"/>
      <c r="AO47" s="133">
        <f>LOOKUP(AN47,Poängberäkning!$B$6:$B$97,Poängberäkning!$C$6:$C$97)</f>
        <v>0</v>
      </c>
      <c r="AP47" s="93"/>
      <c r="AQ47" s="135">
        <f>LOOKUP(AP47,Poängberäkning!$B$6:$B$97,Poängberäkning!$C$6:$C$97)</f>
        <v>0</v>
      </c>
      <c r="AR47" s="93"/>
      <c r="AS47" s="133">
        <f>LOOKUP(AR47,Poängberäkning!$B$6:$B$97,Poängberäkning!$C$6:$C$97)</f>
        <v>0</v>
      </c>
      <c r="AT47" s="93"/>
      <c r="AU47" s="135">
        <f>LOOKUP(AT47,Poängberäkning!$B$6:$B$97,Poängberäkning!$C$6:$C$97)</f>
        <v>0</v>
      </c>
      <c r="AV47" s="64">
        <f>LARGE(($I47,$K47,$M47,$O47,$Q47,$S47,$U47,$W47,$Y47,$AA47,$AC47,$AE47,$AG47,$AI47,$AK47,$AM47,$AS47,$AU47,$AO47,$AQ47),1)</f>
        <v>0</v>
      </c>
      <c r="AW47" s="62">
        <f>LARGE(($I47,$K47,$M47,$O47,$Q47,$S47,$U47,$W47,$Y47,$AA47,$AC47,$AE47,$AG47,$AI47,$AK47,$AM47,$AS47,$AU47,$AO47,$AQ47),2)</f>
        <v>0</v>
      </c>
      <c r="AX47" s="62">
        <f>LARGE(($I47,$K47,$M47,$O47,$Q47,$S47,$U47,$W47,$Y47,$AA47,$AC47,$AE47,$AG47,$AI47,$AK47,$AM47,$AS47,$AU47,$AO47,$AQ47),3)</f>
        <v>0</v>
      </c>
      <c r="AY47" s="62">
        <f>LARGE(($I47,$K47,$M47,$O47,$Q47,$S47,$U47,$W47,$Y47,$AA47,$AC47,$AE47,$AG47,$AI47,$AK47,$AM47,$AS47,$AU47,$AO47,$AQ47),4)</f>
        <v>0</v>
      </c>
      <c r="AZ47" s="62">
        <f>LARGE(($I47,$K47,$M47,$O47,$Q47,$S47,$U47,$W47,$Y47,$AA47,$AC47,$AE47,$AG47,$AI47,$AK47,$AM47,$AS47,$AU47,$AO47,$AQ47),5)</f>
        <v>0</v>
      </c>
      <c r="BA47" s="62">
        <f>LARGE(($I47,$K47,$M47,$O47,$Q47,$S47,$U47,$W47,$Y47,$AA47,$AC47,$AE47,$AG47,$AI47,$AK47,$AM47,$AS47,$AU47,$AO47,$AQ47),6)</f>
        <v>0</v>
      </c>
      <c r="BB47" s="62">
        <f>LARGE(($I47,$K47,$M47,$O47,$Q47,$S47,$U47,$W47,$Y47,$AA47,$AC47,$AE47,$AG47,$AI47,$AK47,$AM47,$AS47,$AU47,$AO47,$AQ47),7)</f>
        <v>0</v>
      </c>
      <c r="BC47" s="62">
        <f>LARGE(($I47,$K47,$M47,$O47,$Q47,$S47,$U47,$W47,$Y47,$AA47,$AC47,$AE47,$AG47,$AI47,$AK47,$AM47,$AS47,$AU47,$AO47,$AQ47),8)</f>
        <v>0</v>
      </c>
      <c r="BD47" s="62">
        <f>LARGE(($I47,$K47,$M47,$O47,$Q47,$S47,$U47,$W47,$Y47,$AA47,$AC47,$AE47,$AG47,$AI47,$AK47,$AM47,$AS47,$AU47,$AO47,$AQ47),9)</f>
        <v>0</v>
      </c>
    </row>
    <row r="48" spans="1:56" ht="16.5" thickBot="1">
      <c r="A48" s="220">
        <f t="shared" si="3"/>
        <v>44</v>
      </c>
      <c r="B48" s="36"/>
      <c r="C48" s="70"/>
      <c r="D48" s="71"/>
      <c r="E48" s="47">
        <f t="shared" si="4"/>
        <v>0</v>
      </c>
      <c r="F48" s="44">
        <f t="shared" si="5"/>
        <v>0</v>
      </c>
      <c r="G48" s="35">
        <f t="shared" si="6"/>
        <v>0</v>
      </c>
      <c r="H48" s="48"/>
      <c r="I48" s="37">
        <f>LOOKUP(H48,Poängberäkning!$B$6:$B$97,Poängberäkning!$C$6:$C$97)</f>
        <v>0</v>
      </c>
      <c r="J48" s="48"/>
      <c r="K48" s="37">
        <f>LOOKUP(J48,Poängberäkning!$B$6:$B$97,Poängberäkning!$C$6:$C$97)</f>
        <v>0</v>
      </c>
      <c r="L48" s="48"/>
      <c r="M48" s="37">
        <f>LOOKUP(L48,Poängberäkning!$B$6:$B$97,Poängberäkning!$C$6:$C$97)</f>
        <v>0</v>
      </c>
      <c r="N48" s="48"/>
      <c r="O48" s="37">
        <f>LOOKUP(N48,Poängberäkning!$B$6:$B$97,Poängberäkning!$C$6:$C$97)</f>
        <v>0</v>
      </c>
      <c r="P48" s="48"/>
      <c r="Q48" s="37">
        <f>LOOKUP(P48,Poängberäkning!$B$6:$B$97,Poängberäkning!$C$6:$C$97)</f>
        <v>0</v>
      </c>
      <c r="R48" s="48"/>
      <c r="S48" s="37">
        <f>LOOKUP(R48,Poängberäkning!$B$6:$B$97,Poängberäkning!$C$6:$C$97)</f>
        <v>0</v>
      </c>
      <c r="T48" s="59"/>
      <c r="U48" s="38">
        <f>LOOKUP(T48,Poängberäkning!$B$6:$B$97,Poängberäkning!$C$6:$C$97)</f>
        <v>0</v>
      </c>
      <c r="V48" s="49"/>
      <c r="W48" s="38">
        <f>LOOKUP(V48,Poängberäkning!$B$6:$B$97,Poängberäkning!$C$6:$C$97)</f>
        <v>0</v>
      </c>
      <c r="X48" s="49"/>
      <c r="Y48" s="38">
        <f>LOOKUP(X48,Poängberäkning!$B$6:$B$97,Poängberäkning!$C$6:$C$97)</f>
        <v>0</v>
      </c>
      <c r="Z48" s="49"/>
      <c r="AA48" s="38">
        <f>LOOKUP(Z48,Poängberäkning!$B$6:$B$97,Poängberäkning!$C$6:$C$97)</f>
        <v>0</v>
      </c>
      <c r="AB48" s="49"/>
      <c r="AC48" s="38">
        <f>LOOKUP(AB48,Poängberäkning!$B$6:$B$97,Poängberäkning!$C$6:$C$97)</f>
        <v>0</v>
      </c>
      <c r="AD48" s="49"/>
      <c r="AE48" s="38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1"/>
      <c r="AI48" s="132">
        <f>LOOKUP(AH48,Poängberäkning!$B$6:$B$97,Poängberäkning!$C$6:$C$97)</f>
        <v>0</v>
      </c>
      <c r="AJ48" s="93"/>
      <c r="AK48" s="61">
        <f>LOOKUP(AJ48,Poängberäkning!$B$6:$B$97,Poängberäkning!$C$6:$C$97)</f>
        <v>0</v>
      </c>
      <c r="AL48" s="93"/>
      <c r="AM48" s="61">
        <f>LOOKUP(AL48,Poängberäkning!$B$6:$B$97,Poängberäkning!$C$6:$C$97)</f>
        <v>0</v>
      </c>
      <c r="AN48" s="93"/>
      <c r="AO48" s="133">
        <f>LOOKUP(AN48,Poängberäkning!$B$6:$B$97,Poängberäkning!$C$6:$C$97)</f>
        <v>0</v>
      </c>
      <c r="AP48" s="93"/>
      <c r="AQ48" s="135">
        <f>LOOKUP(AP48,Poängberäkning!$B$6:$B$97,Poängberäkning!$C$6:$C$97)</f>
        <v>0</v>
      </c>
      <c r="AR48" s="93"/>
      <c r="AS48" s="133">
        <f>LOOKUP(AR48,Poängberäkning!$B$6:$B$97,Poängberäkning!$C$6:$C$97)</f>
        <v>0</v>
      </c>
      <c r="AT48" s="93"/>
      <c r="AU48" s="135">
        <f>LOOKUP(AT48,Poängberäkning!$B$6:$B$97,Poängberäkning!$C$6:$C$97)</f>
        <v>0</v>
      </c>
      <c r="AV48" s="64">
        <f>LARGE(($I48,$K48,$M48,$O48,$Q48,$S48,$U48,$W48,$Y48,$AA48,$AC48,$AE48,$AG48,$AI48,$AK48,$AM48,$AS48,$AU48,$AO48,$AQ48),1)</f>
        <v>0</v>
      </c>
      <c r="AW48" s="62">
        <f>LARGE(($I48,$K48,$M48,$O48,$Q48,$S48,$U48,$W48,$Y48,$AA48,$AC48,$AE48,$AG48,$AI48,$AK48,$AM48,$AS48,$AU48,$AO48,$AQ48),2)</f>
        <v>0</v>
      </c>
      <c r="AX48" s="62">
        <f>LARGE(($I48,$K48,$M48,$O48,$Q48,$S48,$U48,$W48,$Y48,$AA48,$AC48,$AE48,$AG48,$AI48,$AK48,$AM48,$AS48,$AU48,$AO48,$AQ48),3)</f>
        <v>0</v>
      </c>
      <c r="AY48" s="62">
        <f>LARGE(($I48,$K48,$M48,$O48,$Q48,$S48,$U48,$W48,$Y48,$AA48,$AC48,$AE48,$AG48,$AI48,$AK48,$AM48,$AS48,$AU48,$AO48,$AQ48),4)</f>
        <v>0</v>
      </c>
      <c r="AZ48" s="62">
        <f>LARGE(($I48,$K48,$M48,$O48,$Q48,$S48,$U48,$W48,$Y48,$AA48,$AC48,$AE48,$AG48,$AI48,$AK48,$AM48,$AS48,$AU48,$AO48,$AQ48),5)</f>
        <v>0</v>
      </c>
      <c r="BA48" s="62">
        <f>LARGE(($I48,$K48,$M48,$O48,$Q48,$S48,$U48,$W48,$Y48,$AA48,$AC48,$AE48,$AG48,$AI48,$AK48,$AM48,$AS48,$AU48,$AO48,$AQ48),6)</f>
        <v>0</v>
      </c>
      <c r="BB48" s="62">
        <f>LARGE(($I48,$K48,$M48,$O48,$Q48,$S48,$U48,$W48,$Y48,$AA48,$AC48,$AE48,$AG48,$AI48,$AK48,$AM48,$AS48,$AU48,$AO48,$AQ48),7)</f>
        <v>0</v>
      </c>
      <c r="BC48" s="62">
        <f>LARGE(($I48,$K48,$M48,$O48,$Q48,$S48,$U48,$W48,$Y48,$AA48,$AC48,$AE48,$AG48,$AI48,$AK48,$AM48,$AS48,$AU48,$AO48,$AQ48),8)</f>
        <v>0</v>
      </c>
      <c r="BD48" s="62">
        <f>LARGE(($I48,$K48,$M48,$O48,$Q48,$S48,$U48,$W48,$Y48,$AA48,$AC48,$AE48,$AG48,$AI48,$AK48,$AM48,$AS48,$AU48,$AO48,$AQ48),9)</f>
        <v>0</v>
      </c>
    </row>
    <row r="49" spans="1:56" ht="16.5" thickBot="1">
      <c r="A49" s="220">
        <f t="shared" si="3"/>
        <v>45</v>
      </c>
      <c r="B49" s="36"/>
      <c r="C49" s="68"/>
      <c r="D49" s="69"/>
      <c r="E49" s="47">
        <f t="shared" si="4"/>
        <v>0</v>
      </c>
      <c r="F49" s="44">
        <f t="shared" si="5"/>
        <v>0</v>
      </c>
      <c r="G49" s="35">
        <f t="shared" si="6"/>
        <v>0</v>
      </c>
      <c r="H49" s="48"/>
      <c r="I49" s="37">
        <f>LOOKUP(H49,Poängberäkning!$B$6:$B$97,Poängberäkning!$C$6:$C$97)</f>
        <v>0</v>
      </c>
      <c r="J49" s="48"/>
      <c r="K49" s="37">
        <f>LOOKUP(J49,Poängberäkning!$B$6:$B$97,Poängberäkning!$C$6:$C$97)</f>
        <v>0</v>
      </c>
      <c r="L49" s="48"/>
      <c r="M49" s="37">
        <f>LOOKUP(L49,Poängberäkning!$B$6:$B$97,Poängberäkning!$C$6:$C$97)</f>
        <v>0</v>
      </c>
      <c r="N49" s="48"/>
      <c r="O49" s="37">
        <f>LOOKUP(N49,Poängberäkning!$B$6:$B$97,Poängberäkning!$C$6:$C$97)</f>
        <v>0</v>
      </c>
      <c r="P49" s="48"/>
      <c r="Q49" s="37">
        <f>LOOKUP(P49,Poängberäkning!$B$6:$B$97,Poängberäkning!$C$6:$C$97)</f>
        <v>0</v>
      </c>
      <c r="R49" s="48"/>
      <c r="S49" s="37">
        <f>LOOKUP(R49,Poängberäkning!$B$6:$B$97,Poängberäkning!$C$6:$C$97)</f>
        <v>0</v>
      </c>
      <c r="T49" s="59"/>
      <c r="U49" s="38">
        <f>LOOKUP(T49,Poängberäkning!$B$6:$B$97,Poängberäkning!$C$6:$C$97)</f>
        <v>0</v>
      </c>
      <c r="V49" s="49"/>
      <c r="W49" s="38">
        <f>LOOKUP(V49,Poängberäkning!$B$6:$B$97,Poängberäkning!$C$6:$C$97)</f>
        <v>0</v>
      </c>
      <c r="X49" s="49"/>
      <c r="Y49" s="38">
        <f>LOOKUP(X49,Poängberäkning!$B$6:$B$97,Poängberäkning!$C$6:$C$97)</f>
        <v>0</v>
      </c>
      <c r="Z49" s="49"/>
      <c r="AA49" s="38">
        <f>LOOKUP(Z49,Poängberäkning!$B$6:$B$97,Poängberäkning!$C$6:$C$97)</f>
        <v>0</v>
      </c>
      <c r="AB49" s="49"/>
      <c r="AC49" s="38">
        <f>LOOKUP(AB49,Poängberäkning!$B$6:$B$97,Poängberäkning!$C$6:$C$97)</f>
        <v>0</v>
      </c>
      <c r="AD49" s="49"/>
      <c r="AE49" s="38">
        <f>LOOKUP(AD49,Poängberäkning!$B$6:$B$97,Poängberäkning!$C$6:$C$97)</f>
        <v>0</v>
      </c>
      <c r="AF49" s="50"/>
      <c r="AG49" s="39">
        <f>LOOKUP(AF49,Poängberäkning!$B$6:$B$97,Poängberäkning!$C$6:$C$97)</f>
        <v>0</v>
      </c>
      <c r="AH49" s="51"/>
      <c r="AI49" s="132">
        <f>LOOKUP(AH49,Poängberäkning!$B$6:$B$97,Poängberäkning!$C$6:$C$97)</f>
        <v>0</v>
      </c>
      <c r="AJ49" s="93"/>
      <c r="AK49" s="61">
        <f>LOOKUP(AJ49,Poängberäkning!$B$6:$B$97,Poängberäkning!$C$6:$C$97)</f>
        <v>0</v>
      </c>
      <c r="AL49" s="93"/>
      <c r="AM49" s="61">
        <f>LOOKUP(AL49,Poängberäkning!$B$6:$B$97,Poängberäkning!$C$6:$C$97)</f>
        <v>0</v>
      </c>
      <c r="AN49" s="93"/>
      <c r="AO49" s="133">
        <f>LOOKUP(AN49,Poängberäkning!$B$6:$B$97,Poängberäkning!$C$6:$C$97)</f>
        <v>0</v>
      </c>
      <c r="AP49" s="93"/>
      <c r="AQ49" s="135">
        <f>LOOKUP(AP49,Poängberäkning!$B$6:$B$97,Poängberäkning!$C$6:$C$97)</f>
        <v>0</v>
      </c>
      <c r="AR49" s="93"/>
      <c r="AS49" s="133">
        <f>LOOKUP(AR49,Poängberäkning!$B$6:$B$97,Poängberäkning!$C$6:$C$97)</f>
        <v>0</v>
      </c>
      <c r="AT49" s="93"/>
      <c r="AU49" s="135">
        <f>LOOKUP(AT49,Poängberäkning!$B$6:$B$97,Poängberäkning!$C$6:$C$97)</f>
        <v>0</v>
      </c>
      <c r="AV49" s="64">
        <f>LARGE(($I49,$K49,$M49,$O49,$Q49,$S49,$U49,$W49,$Y49,$AA49,$AC49,$AE49,$AG49,$AI49,$AK49,$AM49,$AS49,$AU49,$AO49,$AQ49),1)</f>
        <v>0</v>
      </c>
      <c r="AW49" s="62">
        <f>LARGE(($I49,$K49,$M49,$O49,$Q49,$S49,$U49,$W49,$Y49,$AA49,$AC49,$AE49,$AG49,$AI49,$AK49,$AM49,$AS49,$AU49,$AO49,$AQ49),2)</f>
        <v>0</v>
      </c>
      <c r="AX49" s="62">
        <f>LARGE(($I49,$K49,$M49,$O49,$Q49,$S49,$U49,$W49,$Y49,$AA49,$AC49,$AE49,$AG49,$AI49,$AK49,$AM49,$AS49,$AU49,$AO49,$AQ49),3)</f>
        <v>0</v>
      </c>
      <c r="AY49" s="62">
        <f>LARGE(($I49,$K49,$M49,$O49,$Q49,$S49,$U49,$W49,$Y49,$AA49,$AC49,$AE49,$AG49,$AI49,$AK49,$AM49,$AS49,$AU49,$AO49,$AQ49),4)</f>
        <v>0</v>
      </c>
      <c r="AZ49" s="62">
        <f>LARGE(($I49,$K49,$M49,$O49,$Q49,$S49,$U49,$W49,$Y49,$AA49,$AC49,$AE49,$AG49,$AI49,$AK49,$AM49,$AS49,$AU49,$AO49,$AQ49),5)</f>
        <v>0</v>
      </c>
      <c r="BA49" s="62">
        <f>LARGE(($I49,$K49,$M49,$O49,$Q49,$S49,$U49,$W49,$Y49,$AA49,$AC49,$AE49,$AG49,$AI49,$AK49,$AM49,$AS49,$AU49,$AO49,$AQ49),6)</f>
        <v>0</v>
      </c>
      <c r="BB49" s="62">
        <f>LARGE(($I49,$K49,$M49,$O49,$Q49,$S49,$U49,$W49,$Y49,$AA49,$AC49,$AE49,$AG49,$AI49,$AK49,$AM49,$AS49,$AU49,$AO49,$AQ49),7)</f>
        <v>0</v>
      </c>
      <c r="BC49" s="62">
        <f>LARGE(($I49,$K49,$M49,$O49,$Q49,$S49,$U49,$W49,$Y49,$AA49,$AC49,$AE49,$AG49,$AI49,$AK49,$AM49,$AS49,$AU49,$AO49,$AQ49),8)</f>
        <v>0</v>
      </c>
      <c r="BD49" s="62">
        <f>LARGE(($I49,$K49,$M49,$O49,$Q49,$S49,$U49,$W49,$Y49,$AA49,$AC49,$AE49,$AG49,$AI49,$AK49,$AM49,$AS49,$AU49,$AO49,$AQ49),9)</f>
        <v>0</v>
      </c>
    </row>
    <row r="50" spans="1:56" ht="16.5" customHeight="1" thickBot="1">
      <c r="A50" s="220">
        <f t="shared" si="3"/>
        <v>46</v>
      </c>
      <c r="B50" s="36"/>
      <c r="C50" s="70"/>
      <c r="D50" s="71"/>
      <c r="E50" s="47">
        <f t="shared" si="4"/>
        <v>0</v>
      </c>
      <c r="F50" s="44">
        <f t="shared" si="5"/>
        <v>0</v>
      </c>
      <c r="G50" s="35">
        <f t="shared" si="6"/>
        <v>0</v>
      </c>
      <c r="H50" s="48"/>
      <c r="I50" s="37">
        <f>LOOKUP(H50,Poängberäkning!$B$6:$B$97,Poängberäkning!$C$6:$C$97)</f>
        <v>0</v>
      </c>
      <c r="J50" s="48"/>
      <c r="K50" s="37">
        <f>LOOKUP(J50,Poängberäkning!$B$6:$B$97,Poängberäkning!$C$6:$C$97)</f>
        <v>0</v>
      </c>
      <c r="L50" s="48"/>
      <c r="M50" s="37">
        <f>LOOKUP(L50,Poängberäkning!$B$6:$B$97,Poängberäkning!$C$6:$C$97)</f>
        <v>0</v>
      </c>
      <c r="N50" s="48"/>
      <c r="O50" s="37">
        <f>LOOKUP(N50,Poängberäkning!$B$6:$B$97,Poängberäkning!$C$6:$C$97)</f>
        <v>0</v>
      </c>
      <c r="P50" s="48"/>
      <c r="Q50" s="37">
        <f>LOOKUP(P50,Poängberäkning!$B$6:$B$97,Poängberäkning!$C$6:$C$97)</f>
        <v>0</v>
      </c>
      <c r="R50" s="48"/>
      <c r="S50" s="37">
        <f>LOOKUP(R50,Poängberäkning!$B$6:$B$97,Poängberäkning!$C$6:$C$97)</f>
        <v>0</v>
      </c>
      <c r="T50" s="59"/>
      <c r="U50" s="38">
        <f>LOOKUP(T50,Poängberäkning!$B$6:$B$97,Poängberäkning!$C$6:$C$97)</f>
        <v>0</v>
      </c>
      <c r="V50" s="49"/>
      <c r="W50" s="38">
        <f>LOOKUP(V50,Poängberäkning!$B$6:$B$97,Poängberäkning!$C$6:$C$97)</f>
        <v>0</v>
      </c>
      <c r="X50" s="49"/>
      <c r="Y50" s="38">
        <f>LOOKUP(X50,Poängberäkning!$B$6:$B$97,Poängberäkning!$C$6:$C$97)</f>
        <v>0</v>
      </c>
      <c r="Z50" s="49"/>
      <c r="AA50" s="38">
        <f>LOOKUP(Z50,Poängberäkning!$B$6:$B$97,Poängberäkning!$C$6:$C$97)</f>
        <v>0</v>
      </c>
      <c r="AB50" s="49"/>
      <c r="AC50" s="38">
        <f>LOOKUP(AB50,Poängberäkning!$B$6:$B$97,Poängberäkning!$C$6:$C$97)</f>
        <v>0</v>
      </c>
      <c r="AD50" s="49"/>
      <c r="AE50" s="38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1"/>
      <c r="AI50" s="132">
        <f>LOOKUP(AH50,Poängberäkning!$B$6:$B$97,Poängberäkning!$C$6:$C$97)</f>
        <v>0</v>
      </c>
      <c r="AJ50" s="93"/>
      <c r="AK50" s="61">
        <f>LOOKUP(AJ50,Poängberäkning!$B$6:$B$97,Poängberäkning!$C$6:$C$97)</f>
        <v>0</v>
      </c>
      <c r="AL50" s="93"/>
      <c r="AM50" s="61">
        <f>LOOKUP(AL50,Poängberäkning!$B$6:$B$97,Poängberäkning!$C$6:$C$97)</f>
        <v>0</v>
      </c>
      <c r="AN50" s="93"/>
      <c r="AO50" s="133">
        <f>LOOKUP(AN50,Poängberäkning!$B$6:$B$97,Poängberäkning!$C$6:$C$97)</f>
        <v>0</v>
      </c>
      <c r="AP50" s="93"/>
      <c r="AQ50" s="135">
        <f>LOOKUP(AP50,Poängberäkning!$B$6:$B$97,Poängberäkning!$C$6:$C$97)</f>
        <v>0</v>
      </c>
      <c r="AR50" s="93"/>
      <c r="AS50" s="133">
        <f>LOOKUP(AR50,Poängberäkning!$B$6:$B$97,Poängberäkning!$C$6:$C$97)</f>
        <v>0</v>
      </c>
      <c r="AT50" s="93"/>
      <c r="AU50" s="135">
        <f>LOOKUP(AT50,Poängberäkning!$B$6:$B$97,Poängberäkning!$C$6:$C$97)</f>
        <v>0</v>
      </c>
      <c r="AV50" s="64">
        <f>LARGE(($I50,$K50,$M50,$O50,$Q50,$S50,$U50,$W50,$Y50,$AA50,$AC50,$AE50,$AG50,$AI50,$AK50,$AM50,$AS50,$AU50,$AO50,$AQ50),1)</f>
        <v>0</v>
      </c>
      <c r="AW50" s="62">
        <f>LARGE(($I50,$K50,$M50,$O50,$Q50,$S50,$U50,$W50,$Y50,$AA50,$AC50,$AE50,$AG50,$AI50,$AK50,$AM50,$AS50,$AU50,$AO50,$AQ50),2)</f>
        <v>0</v>
      </c>
      <c r="AX50" s="62">
        <f>LARGE(($I50,$K50,$M50,$O50,$Q50,$S50,$U50,$W50,$Y50,$AA50,$AC50,$AE50,$AG50,$AI50,$AK50,$AM50,$AS50,$AU50,$AO50,$AQ50),3)</f>
        <v>0</v>
      </c>
      <c r="AY50" s="62">
        <f>LARGE(($I50,$K50,$M50,$O50,$Q50,$S50,$U50,$W50,$Y50,$AA50,$AC50,$AE50,$AG50,$AI50,$AK50,$AM50,$AS50,$AU50,$AO50,$AQ50),4)</f>
        <v>0</v>
      </c>
      <c r="AZ50" s="62">
        <f>LARGE(($I50,$K50,$M50,$O50,$Q50,$S50,$U50,$W50,$Y50,$AA50,$AC50,$AE50,$AG50,$AI50,$AK50,$AM50,$AS50,$AU50,$AO50,$AQ50),5)</f>
        <v>0</v>
      </c>
      <c r="BA50" s="62">
        <f>LARGE(($I50,$K50,$M50,$O50,$Q50,$S50,$U50,$W50,$Y50,$AA50,$AC50,$AE50,$AG50,$AI50,$AK50,$AM50,$AS50,$AU50,$AO50,$AQ50),6)</f>
        <v>0</v>
      </c>
      <c r="BB50" s="62">
        <f>LARGE(($I50,$K50,$M50,$O50,$Q50,$S50,$U50,$W50,$Y50,$AA50,$AC50,$AE50,$AG50,$AI50,$AK50,$AM50,$AS50,$AU50,$AO50,$AQ50),7)</f>
        <v>0</v>
      </c>
      <c r="BC50" s="62">
        <f>LARGE(($I50,$K50,$M50,$O50,$Q50,$S50,$U50,$W50,$Y50,$AA50,$AC50,$AE50,$AG50,$AI50,$AK50,$AM50,$AS50,$AU50,$AO50,$AQ50),8)</f>
        <v>0</v>
      </c>
      <c r="BD50" s="62">
        <f>LARGE(($I50,$K50,$M50,$O50,$Q50,$S50,$U50,$W50,$Y50,$AA50,$AC50,$AE50,$AG50,$AI50,$AK50,$AM50,$AS50,$AU50,$AO50,$AQ50),9)</f>
        <v>0</v>
      </c>
    </row>
    <row r="51" spans="1:56" ht="16.5" thickBot="1">
      <c r="A51" s="220">
        <f t="shared" si="3"/>
        <v>47</v>
      </c>
      <c r="B51" s="36"/>
      <c r="C51" s="68"/>
      <c r="D51" s="69"/>
      <c r="E51" s="47">
        <f t="shared" si="4"/>
        <v>0</v>
      </c>
      <c r="F51" s="44">
        <f t="shared" si="5"/>
        <v>0</v>
      </c>
      <c r="G51" s="35">
        <f t="shared" si="6"/>
        <v>0</v>
      </c>
      <c r="H51" s="48"/>
      <c r="I51" s="37">
        <f>LOOKUP(H51,Poängberäkning!$B$6:$B$97,Poängberäkning!$C$6:$C$97)</f>
        <v>0</v>
      </c>
      <c r="J51" s="48"/>
      <c r="K51" s="37">
        <f>LOOKUP(J51,Poängberäkning!$B$6:$B$97,Poängberäkning!$C$6:$C$97)</f>
        <v>0</v>
      </c>
      <c r="L51" s="48"/>
      <c r="M51" s="37">
        <f>LOOKUP(L51,Poängberäkning!$B$6:$B$97,Poängberäkning!$C$6:$C$97)</f>
        <v>0</v>
      </c>
      <c r="N51" s="48"/>
      <c r="O51" s="37">
        <f>LOOKUP(N51,Poängberäkning!$B$6:$B$97,Poängberäkning!$C$6:$C$97)</f>
        <v>0</v>
      </c>
      <c r="P51" s="48"/>
      <c r="Q51" s="37">
        <f>LOOKUP(P51,Poängberäkning!$B$6:$B$97,Poängberäkning!$C$6:$C$97)</f>
        <v>0</v>
      </c>
      <c r="R51" s="48"/>
      <c r="S51" s="37">
        <f>LOOKUP(R51,Poängberäkning!$B$6:$B$97,Poängberäkning!$C$6:$C$97)</f>
        <v>0</v>
      </c>
      <c r="T51" s="59"/>
      <c r="U51" s="38">
        <f>LOOKUP(T51,Poängberäkning!$B$6:$B$97,Poängberäkning!$C$6:$C$97)</f>
        <v>0</v>
      </c>
      <c r="V51" s="49"/>
      <c r="W51" s="38">
        <f>LOOKUP(V51,Poängberäkning!$B$6:$B$97,Poängberäkning!$C$6:$C$97)</f>
        <v>0</v>
      </c>
      <c r="X51" s="49"/>
      <c r="Y51" s="38">
        <f>LOOKUP(X51,Poängberäkning!$B$6:$B$97,Poängberäkning!$C$6:$C$97)</f>
        <v>0</v>
      </c>
      <c r="Z51" s="49"/>
      <c r="AA51" s="38">
        <f>LOOKUP(Z51,Poängberäkning!$B$6:$B$97,Poängberäkning!$C$6:$C$97)</f>
        <v>0</v>
      </c>
      <c r="AB51" s="49"/>
      <c r="AC51" s="38">
        <f>LOOKUP(AB51,Poängberäkning!$B$6:$B$97,Poängberäkning!$C$6:$C$97)</f>
        <v>0</v>
      </c>
      <c r="AD51" s="49"/>
      <c r="AE51" s="38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1"/>
      <c r="AI51" s="132">
        <f>LOOKUP(AH51,Poängberäkning!$B$6:$B$97,Poängberäkning!$C$6:$C$97)</f>
        <v>0</v>
      </c>
      <c r="AJ51" s="93"/>
      <c r="AK51" s="61">
        <f>LOOKUP(AJ51,Poängberäkning!$B$6:$B$97,Poängberäkning!$C$6:$C$97)</f>
        <v>0</v>
      </c>
      <c r="AL51" s="93"/>
      <c r="AM51" s="61">
        <f>LOOKUP(AL51,Poängberäkning!$B$6:$B$97,Poängberäkning!$C$6:$C$97)</f>
        <v>0</v>
      </c>
      <c r="AN51" s="93"/>
      <c r="AO51" s="133">
        <f>LOOKUP(AN51,Poängberäkning!$B$6:$B$97,Poängberäkning!$C$6:$C$97)</f>
        <v>0</v>
      </c>
      <c r="AP51" s="93"/>
      <c r="AQ51" s="135">
        <f>LOOKUP(AP51,Poängberäkning!$B$6:$B$97,Poängberäkning!$C$6:$C$97)</f>
        <v>0</v>
      </c>
      <c r="AR51" s="93"/>
      <c r="AS51" s="133">
        <f>LOOKUP(AR51,Poängberäkning!$B$6:$B$97,Poängberäkning!$C$6:$C$97)</f>
        <v>0</v>
      </c>
      <c r="AT51" s="93"/>
      <c r="AU51" s="135">
        <f>LOOKUP(AT51,Poängberäkning!$B$6:$B$97,Poängberäkning!$C$6:$C$97)</f>
        <v>0</v>
      </c>
      <c r="AV51" s="64">
        <f>LARGE(($I51,$K51,$M51,$O51,$Q51,$S51,$U51,$W51,$Y51,$AA51,$AC51,$AE51,$AG51,$AI51,$AK51,$AM51,$AS51,$AU51,$AO51,$AQ51),1)</f>
        <v>0</v>
      </c>
      <c r="AW51" s="62">
        <f>LARGE(($I51,$K51,$M51,$O51,$Q51,$S51,$U51,$W51,$Y51,$AA51,$AC51,$AE51,$AG51,$AI51,$AK51,$AM51,$AS51,$AU51,$AO51,$AQ51),2)</f>
        <v>0</v>
      </c>
      <c r="AX51" s="62">
        <f>LARGE(($I51,$K51,$M51,$O51,$Q51,$S51,$U51,$W51,$Y51,$AA51,$AC51,$AE51,$AG51,$AI51,$AK51,$AM51,$AS51,$AU51,$AO51,$AQ51),3)</f>
        <v>0</v>
      </c>
      <c r="AY51" s="62">
        <f>LARGE(($I51,$K51,$M51,$O51,$Q51,$S51,$U51,$W51,$Y51,$AA51,$AC51,$AE51,$AG51,$AI51,$AK51,$AM51,$AS51,$AU51,$AO51,$AQ51),4)</f>
        <v>0</v>
      </c>
      <c r="AZ51" s="62">
        <f>LARGE(($I51,$K51,$M51,$O51,$Q51,$S51,$U51,$W51,$Y51,$AA51,$AC51,$AE51,$AG51,$AI51,$AK51,$AM51,$AS51,$AU51,$AO51,$AQ51),5)</f>
        <v>0</v>
      </c>
      <c r="BA51" s="62">
        <f>LARGE(($I51,$K51,$M51,$O51,$Q51,$S51,$U51,$W51,$Y51,$AA51,$AC51,$AE51,$AG51,$AI51,$AK51,$AM51,$AS51,$AU51,$AO51,$AQ51),6)</f>
        <v>0</v>
      </c>
      <c r="BB51" s="62">
        <f>LARGE(($I51,$K51,$M51,$O51,$Q51,$S51,$U51,$W51,$Y51,$AA51,$AC51,$AE51,$AG51,$AI51,$AK51,$AM51,$AS51,$AU51,$AO51,$AQ51),7)</f>
        <v>0</v>
      </c>
      <c r="BC51" s="62">
        <f>LARGE(($I51,$K51,$M51,$O51,$Q51,$S51,$U51,$W51,$Y51,$AA51,$AC51,$AE51,$AG51,$AI51,$AK51,$AM51,$AS51,$AU51,$AO51,$AQ51),8)</f>
        <v>0</v>
      </c>
      <c r="BD51" s="62">
        <f>LARGE(($I51,$K51,$M51,$O51,$Q51,$S51,$U51,$W51,$Y51,$AA51,$AC51,$AE51,$AG51,$AI51,$AK51,$AM51,$AS51,$AU51,$AO51,$AQ51),9)</f>
        <v>0</v>
      </c>
    </row>
    <row r="52" spans="1:56" ht="16.5" thickBot="1">
      <c r="A52" s="220">
        <f t="shared" si="3"/>
        <v>48</v>
      </c>
      <c r="B52" s="36"/>
      <c r="C52" s="70"/>
      <c r="D52" s="71"/>
      <c r="E52" s="47">
        <f t="shared" si="4"/>
        <v>0</v>
      </c>
      <c r="F52" s="44">
        <f t="shared" si="5"/>
        <v>0</v>
      </c>
      <c r="G52" s="35">
        <f t="shared" si="6"/>
        <v>0</v>
      </c>
      <c r="H52" s="48"/>
      <c r="I52" s="37">
        <f>LOOKUP(H52,Poängberäkning!$B$6:$B$97,Poängberäkning!$C$6:$C$97)</f>
        <v>0</v>
      </c>
      <c r="J52" s="48"/>
      <c r="K52" s="37">
        <f>LOOKUP(J52,Poängberäkning!$B$6:$B$97,Poängberäkning!$C$6:$C$97)</f>
        <v>0</v>
      </c>
      <c r="L52" s="48"/>
      <c r="M52" s="37">
        <f>LOOKUP(L52,Poängberäkning!$B$6:$B$97,Poängberäkning!$C$6:$C$97)</f>
        <v>0</v>
      </c>
      <c r="N52" s="48"/>
      <c r="O52" s="37">
        <f>LOOKUP(N52,Poängberäkning!$B$6:$B$97,Poängberäkning!$C$6:$C$97)</f>
        <v>0</v>
      </c>
      <c r="P52" s="48"/>
      <c r="Q52" s="37">
        <f>LOOKUP(P52,Poängberäkning!$B$6:$B$97,Poängberäkning!$C$6:$C$97)</f>
        <v>0</v>
      </c>
      <c r="R52" s="48"/>
      <c r="S52" s="37">
        <f>LOOKUP(R52,Poängberäkning!$B$6:$B$97,Poängberäkning!$C$6:$C$97)</f>
        <v>0</v>
      </c>
      <c r="T52" s="59"/>
      <c r="U52" s="38">
        <f>LOOKUP(T52,Poängberäkning!$B$6:$B$97,Poängberäkning!$C$6:$C$97)</f>
        <v>0</v>
      </c>
      <c r="V52" s="49"/>
      <c r="W52" s="38">
        <f>LOOKUP(V52,Poängberäkning!$B$6:$B$97,Poängberäkning!$C$6:$C$97)</f>
        <v>0</v>
      </c>
      <c r="X52" s="49"/>
      <c r="Y52" s="38">
        <f>LOOKUP(X52,Poängberäkning!$B$6:$B$97,Poängberäkning!$C$6:$C$97)</f>
        <v>0</v>
      </c>
      <c r="Z52" s="49"/>
      <c r="AA52" s="38">
        <f>LOOKUP(Z52,Poängberäkning!$B$6:$B$97,Poängberäkning!$C$6:$C$97)</f>
        <v>0</v>
      </c>
      <c r="AB52" s="49"/>
      <c r="AC52" s="38">
        <f>LOOKUP(AB52,Poängberäkning!$B$6:$B$97,Poängberäkning!$C$6:$C$97)</f>
        <v>0</v>
      </c>
      <c r="AD52" s="49"/>
      <c r="AE52" s="38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1"/>
      <c r="AI52" s="132">
        <f>LOOKUP(AH52,Poängberäkning!$B$6:$B$97,Poängberäkning!$C$6:$C$97)</f>
        <v>0</v>
      </c>
      <c r="AJ52" s="93"/>
      <c r="AK52" s="61">
        <f>LOOKUP(AJ52,Poängberäkning!$B$6:$B$97,Poängberäkning!$C$6:$C$97)</f>
        <v>0</v>
      </c>
      <c r="AL52" s="93"/>
      <c r="AM52" s="61">
        <f>LOOKUP(AL52,Poängberäkning!$B$6:$B$97,Poängberäkning!$C$6:$C$97)</f>
        <v>0</v>
      </c>
      <c r="AN52" s="93"/>
      <c r="AO52" s="133">
        <f>LOOKUP(AN52,Poängberäkning!$B$6:$B$97,Poängberäkning!$C$6:$C$97)</f>
        <v>0</v>
      </c>
      <c r="AP52" s="93"/>
      <c r="AQ52" s="135">
        <f>LOOKUP(AP52,Poängberäkning!$B$6:$B$97,Poängberäkning!$C$6:$C$97)</f>
        <v>0</v>
      </c>
      <c r="AR52" s="93"/>
      <c r="AS52" s="133">
        <f>LOOKUP(AR52,Poängberäkning!$B$6:$B$97,Poängberäkning!$C$6:$C$97)</f>
        <v>0</v>
      </c>
      <c r="AT52" s="93"/>
      <c r="AU52" s="135">
        <f>LOOKUP(AT52,Poängberäkning!$B$6:$B$97,Poängberäkning!$C$6:$C$97)</f>
        <v>0</v>
      </c>
      <c r="AV52" s="64">
        <f>LARGE(($I52,$K52,$M52,$O52,$Q52,$S52,$U52,$W52,$Y52,$AA52,$AC52,$AE52,$AG52,$AI52,$AK52,$AM52,$AS52,$AU52,$AO52,$AQ52),1)</f>
        <v>0</v>
      </c>
      <c r="AW52" s="62">
        <f>LARGE(($I52,$K52,$M52,$O52,$Q52,$S52,$U52,$W52,$Y52,$AA52,$AC52,$AE52,$AG52,$AI52,$AK52,$AM52,$AS52,$AU52,$AO52,$AQ52),2)</f>
        <v>0</v>
      </c>
      <c r="AX52" s="62">
        <f>LARGE(($I52,$K52,$M52,$O52,$Q52,$S52,$U52,$W52,$Y52,$AA52,$AC52,$AE52,$AG52,$AI52,$AK52,$AM52,$AS52,$AU52,$AO52,$AQ52),3)</f>
        <v>0</v>
      </c>
      <c r="AY52" s="62">
        <f>LARGE(($I52,$K52,$M52,$O52,$Q52,$S52,$U52,$W52,$Y52,$AA52,$AC52,$AE52,$AG52,$AI52,$AK52,$AM52,$AS52,$AU52,$AO52,$AQ52),4)</f>
        <v>0</v>
      </c>
      <c r="AZ52" s="62">
        <f>LARGE(($I52,$K52,$M52,$O52,$Q52,$S52,$U52,$W52,$Y52,$AA52,$AC52,$AE52,$AG52,$AI52,$AK52,$AM52,$AS52,$AU52,$AO52,$AQ52),5)</f>
        <v>0</v>
      </c>
      <c r="BA52" s="62">
        <f>LARGE(($I52,$K52,$M52,$O52,$Q52,$S52,$U52,$W52,$Y52,$AA52,$AC52,$AE52,$AG52,$AI52,$AK52,$AM52,$AS52,$AU52,$AO52,$AQ52),6)</f>
        <v>0</v>
      </c>
      <c r="BB52" s="62">
        <f>LARGE(($I52,$K52,$M52,$O52,$Q52,$S52,$U52,$W52,$Y52,$AA52,$AC52,$AE52,$AG52,$AI52,$AK52,$AM52,$AS52,$AU52,$AO52,$AQ52),7)</f>
        <v>0</v>
      </c>
      <c r="BC52" s="62">
        <f>LARGE(($I52,$K52,$M52,$O52,$Q52,$S52,$U52,$W52,$Y52,$AA52,$AC52,$AE52,$AG52,$AI52,$AK52,$AM52,$AS52,$AU52,$AO52,$AQ52),8)</f>
        <v>0</v>
      </c>
      <c r="BD52" s="62">
        <f>LARGE(($I52,$K52,$M52,$O52,$Q52,$S52,$U52,$W52,$Y52,$AA52,$AC52,$AE52,$AG52,$AI52,$AK52,$AM52,$AS52,$AU52,$AO52,$AQ52),9)</f>
        <v>0</v>
      </c>
    </row>
    <row r="53" spans="1:56" ht="16.5" thickBot="1">
      <c r="A53" s="220">
        <f t="shared" si="3"/>
        <v>49</v>
      </c>
      <c r="B53" s="36"/>
      <c r="C53" s="70"/>
      <c r="D53" s="71"/>
      <c r="E53" s="47">
        <f t="shared" si="4"/>
        <v>0</v>
      </c>
      <c r="F53" s="44">
        <f t="shared" si="5"/>
        <v>0</v>
      </c>
      <c r="G53" s="35">
        <f t="shared" si="6"/>
        <v>0</v>
      </c>
      <c r="H53" s="48"/>
      <c r="I53" s="37">
        <f>LOOKUP(H53,Poängberäkning!$B$6:$B$97,Poängberäkning!$C$6:$C$97)</f>
        <v>0</v>
      </c>
      <c r="J53" s="48"/>
      <c r="K53" s="37">
        <f>LOOKUP(J53,Poängberäkning!$B$6:$B$97,Poängberäkning!$C$6:$C$97)</f>
        <v>0</v>
      </c>
      <c r="L53" s="48"/>
      <c r="M53" s="37">
        <f>LOOKUP(L53,Poängberäkning!$B$6:$B$97,Poängberäkning!$C$6:$C$97)</f>
        <v>0</v>
      </c>
      <c r="N53" s="48"/>
      <c r="O53" s="37">
        <f>LOOKUP(N53,Poängberäkning!$B$6:$B$97,Poängberäkning!$C$6:$C$97)</f>
        <v>0</v>
      </c>
      <c r="P53" s="48"/>
      <c r="Q53" s="37">
        <f>LOOKUP(P53,Poängberäkning!$B$6:$B$97,Poängberäkning!$C$6:$C$97)</f>
        <v>0</v>
      </c>
      <c r="R53" s="48"/>
      <c r="S53" s="37">
        <f>LOOKUP(R53,Poängberäkning!$B$6:$B$97,Poängberäkning!$C$6:$C$97)</f>
        <v>0</v>
      </c>
      <c r="T53" s="59"/>
      <c r="U53" s="38">
        <f>LOOKUP(T53,Poängberäkning!$B$6:$B$97,Poängberäkning!$C$6:$C$97)</f>
        <v>0</v>
      </c>
      <c r="V53" s="49"/>
      <c r="W53" s="38">
        <f>LOOKUP(V53,Poängberäkning!$B$6:$B$97,Poängberäkning!$C$6:$C$97)</f>
        <v>0</v>
      </c>
      <c r="X53" s="49"/>
      <c r="Y53" s="38">
        <f>LOOKUP(X53,Poängberäkning!$B$6:$B$97,Poängberäkning!$C$6:$C$97)</f>
        <v>0</v>
      </c>
      <c r="Z53" s="49"/>
      <c r="AA53" s="38">
        <f>LOOKUP(Z53,Poängberäkning!$B$6:$B$97,Poängberäkning!$C$6:$C$97)</f>
        <v>0</v>
      </c>
      <c r="AB53" s="49"/>
      <c r="AC53" s="38">
        <f>LOOKUP(AB53,Poängberäkning!$B$6:$B$97,Poängberäkning!$C$6:$C$97)</f>
        <v>0</v>
      </c>
      <c r="AD53" s="49"/>
      <c r="AE53" s="38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1"/>
      <c r="AI53" s="132">
        <f>LOOKUP(AH53,Poängberäkning!$B$6:$B$97,Poängberäkning!$C$6:$C$97)</f>
        <v>0</v>
      </c>
      <c r="AJ53" s="93"/>
      <c r="AK53" s="61">
        <f>LOOKUP(AJ53,Poängberäkning!$B$6:$B$97,Poängberäkning!$C$6:$C$97)</f>
        <v>0</v>
      </c>
      <c r="AL53" s="93"/>
      <c r="AM53" s="61">
        <f>LOOKUP(AL53,Poängberäkning!$B$6:$B$97,Poängberäkning!$C$6:$C$97)</f>
        <v>0</v>
      </c>
      <c r="AN53" s="93"/>
      <c r="AO53" s="133">
        <f>LOOKUP(AN53,Poängberäkning!$B$6:$B$97,Poängberäkning!$C$6:$C$97)</f>
        <v>0</v>
      </c>
      <c r="AP53" s="93"/>
      <c r="AQ53" s="135">
        <f>LOOKUP(AP53,Poängberäkning!$B$6:$B$97,Poängberäkning!$C$6:$C$97)</f>
        <v>0</v>
      </c>
      <c r="AR53" s="93"/>
      <c r="AS53" s="133">
        <f>LOOKUP(AR53,Poängberäkning!$B$6:$B$97,Poängberäkning!$C$6:$C$97)</f>
        <v>0</v>
      </c>
      <c r="AT53" s="93"/>
      <c r="AU53" s="135">
        <f>LOOKUP(AT53,Poängberäkning!$B$6:$B$97,Poängberäkning!$C$6:$C$97)</f>
        <v>0</v>
      </c>
      <c r="AV53" s="64">
        <f>LARGE(($I53,$K53,$M53,$O53,$Q53,$S53,$U53,$W53,$Y53,$AA53,$AC53,$AE53,$AG53,$AI53,$AK53,$AM53,$AS53,$AU53,$AO53,$AQ53),1)</f>
        <v>0</v>
      </c>
      <c r="AW53" s="62">
        <f>LARGE(($I53,$K53,$M53,$O53,$Q53,$S53,$U53,$W53,$Y53,$AA53,$AC53,$AE53,$AG53,$AI53,$AK53,$AM53,$AS53,$AU53,$AO53,$AQ53),2)</f>
        <v>0</v>
      </c>
      <c r="AX53" s="62">
        <f>LARGE(($I53,$K53,$M53,$O53,$Q53,$S53,$U53,$W53,$Y53,$AA53,$AC53,$AE53,$AG53,$AI53,$AK53,$AM53,$AS53,$AU53,$AO53,$AQ53),3)</f>
        <v>0</v>
      </c>
      <c r="AY53" s="62">
        <f>LARGE(($I53,$K53,$M53,$O53,$Q53,$S53,$U53,$W53,$Y53,$AA53,$AC53,$AE53,$AG53,$AI53,$AK53,$AM53,$AS53,$AU53,$AO53,$AQ53),4)</f>
        <v>0</v>
      </c>
      <c r="AZ53" s="62">
        <f>LARGE(($I53,$K53,$M53,$O53,$Q53,$S53,$U53,$W53,$Y53,$AA53,$AC53,$AE53,$AG53,$AI53,$AK53,$AM53,$AS53,$AU53,$AO53,$AQ53),5)</f>
        <v>0</v>
      </c>
      <c r="BA53" s="62">
        <f>LARGE(($I53,$K53,$M53,$O53,$Q53,$S53,$U53,$W53,$Y53,$AA53,$AC53,$AE53,$AG53,$AI53,$AK53,$AM53,$AS53,$AU53,$AO53,$AQ53),6)</f>
        <v>0</v>
      </c>
      <c r="BB53" s="62">
        <f>LARGE(($I53,$K53,$M53,$O53,$Q53,$S53,$U53,$W53,$Y53,$AA53,$AC53,$AE53,$AG53,$AI53,$AK53,$AM53,$AS53,$AU53,$AO53,$AQ53),7)</f>
        <v>0</v>
      </c>
      <c r="BC53" s="62">
        <f>LARGE(($I53,$K53,$M53,$O53,$Q53,$S53,$U53,$W53,$Y53,$AA53,$AC53,$AE53,$AG53,$AI53,$AK53,$AM53,$AS53,$AU53,$AO53,$AQ53),8)</f>
        <v>0</v>
      </c>
      <c r="BD53" s="62">
        <f>LARGE(($I53,$K53,$M53,$O53,$Q53,$S53,$U53,$W53,$Y53,$AA53,$AC53,$AE53,$AG53,$AI53,$AK53,$AM53,$AS53,$AU53,$AO53,$AQ53),9)</f>
        <v>0</v>
      </c>
    </row>
    <row r="54" spans="1:56" ht="16.5" thickBot="1">
      <c r="A54" s="220">
        <f t="shared" si="3"/>
        <v>50</v>
      </c>
      <c r="B54" s="36"/>
      <c r="C54" s="70"/>
      <c r="D54" s="71"/>
      <c r="E54" s="47">
        <f t="shared" si="4"/>
        <v>0</v>
      </c>
      <c r="F54" s="44">
        <f t="shared" si="5"/>
        <v>0</v>
      </c>
      <c r="G54" s="35">
        <f t="shared" si="6"/>
        <v>0</v>
      </c>
      <c r="H54" s="48"/>
      <c r="I54" s="37">
        <f>LOOKUP(H54,Poängberäkning!$B$6:$B$97,Poängberäkning!$C$6:$C$97)</f>
        <v>0</v>
      </c>
      <c r="J54" s="48"/>
      <c r="K54" s="37">
        <f>LOOKUP(J54,Poängberäkning!$B$6:$B$97,Poängberäkning!$C$6:$C$97)</f>
        <v>0</v>
      </c>
      <c r="L54" s="48"/>
      <c r="M54" s="37">
        <f>LOOKUP(L54,Poängberäkning!$B$6:$B$97,Poängberäkning!$C$6:$C$97)</f>
        <v>0</v>
      </c>
      <c r="N54" s="48"/>
      <c r="O54" s="37">
        <f>LOOKUP(N54,Poängberäkning!$B$6:$B$97,Poängberäkning!$C$6:$C$97)</f>
        <v>0</v>
      </c>
      <c r="P54" s="48"/>
      <c r="Q54" s="37">
        <f>LOOKUP(P54,Poängberäkning!$B$6:$B$97,Poängberäkning!$C$6:$C$97)</f>
        <v>0</v>
      </c>
      <c r="R54" s="48"/>
      <c r="S54" s="37">
        <f>LOOKUP(R54,Poängberäkning!$B$6:$B$97,Poängberäkning!$C$6:$C$97)</f>
        <v>0</v>
      </c>
      <c r="T54" s="59"/>
      <c r="U54" s="38">
        <f>LOOKUP(T54,Poängberäkning!$B$6:$B$97,Poängberäkning!$C$6:$C$97)</f>
        <v>0</v>
      </c>
      <c r="V54" s="49"/>
      <c r="W54" s="38">
        <f>LOOKUP(V54,Poängberäkning!$B$6:$B$97,Poängberäkning!$C$6:$C$97)</f>
        <v>0</v>
      </c>
      <c r="X54" s="49"/>
      <c r="Y54" s="38">
        <f>LOOKUP(X54,Poängberäkning!$B$6:$B$97,Poängberäkning!$C$6:$C$97)</f>
        <v>0</v>
      </c>
      <c r="Z54" s="49"/>
      <c r="AA54" s="38">
        <f>LOOKUP(Z54,Poängberäkning!$B$6:$B$97,Poängberäkning!$C$6:$C$97)</f>
        <v>0</v>
      </c>
      <c r="AB54" s="49"/>
      <c r="AC54" s="38">
        <f>LOOKUP(AB54,Poängberäkning!$B$6:$B$97,Poängberäkning!$C$6:$C$97)</f>
        <v>0</v>
      </c>
      <c r="AD54" s="49"/>
      <c r="AE54" s="38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132">
        <f>LOOKUP(AH54,Poängberäkning!$B$6:$B$97,Poängberäkning!$C$6:$C$97)</f>
        <v>0</v>
      </c>
      <c r="AJ54" s="93"/>
      <c r="AK54" s="61">
        <f>LOOKUP(AJ54,Poängberäkning!$B$6:$B$97,Poängberäkning!$C$6:$C$97)</f>
        <v>0</v>
      </c>
      <c r="AL54" s="93"/>
      <c r="AM54" s="61">
        <f>LOOKUP(AL54,Poängberäkning!$B$6:$B$97,Poängberäkning!$C$6:$C$97)</f>
        <v>0</v>
      </c>
      <c r="AN54" s="93"/>
      <c r="AO54" s="133">
        <f>LOOKUP(AN54,Poängberäkning!$B$6:$B$97,Poängberäkning!$C$6:$C$97)</f>
        <v>0</v>
      </c>
      <c r="AP54" s="93"/>
      <c r="AQ54" s="135">
        <f>LOOKUP(AP54,Poängberäkning!$B$6:$B$97,Poängberäkning!$C$6:$C$97)</f>
        <v>0</v>
      </c>
      <c r="AR54" s="93"/>
      <c r="AS54" s="133">
        <f>LOOKUP(AR54,Poängberäkning!$B$6:$B$97,Poängberäkning!$C$6:$C$97)</f>
        <v>0</v>
      </c>
      <c r="AT54" s="93"/>
      <c r="AU54" s="135">
        <f>LOOKUP(AT54,Poängberäkning!$B$6:$B$97,Poängberäkning!$C$6:$C$97)</f>
        <v>0</v>
      </c>
      <c r="AV54" s="64">
        <f>LARGE(($I54,$K54,$M54,$O54,$Q54,$S54,$U54,$W54,$Y54,$AA54,$AC54,$AE54,$AG54,$AI54,$AK54,$AM54,$AS54,$AU54,$AO54,$AQ54),1)</f>
        <v>0</v>
      </c>
      <c r="AW54" s="62">
        <f>LARGE(($I54,$K54,$M54,$O54,$Q54,$S54,$U54,$W54,$Y54,$AA54,$AC54,$AE54,$AG54,$AI54,$AK54,$AM54,$AS54,$AU54,$AO54,$AQ54),2)</f>
        <v>0</v>
      </c>
      <c r="AX54" s="62">
        <f>LARGE(($I54,$K54,$M54,$O54,$Q54,$S54,$U54,$W54,$Y54,$AA54,$AC54,$AE54,$AG54,$AI54,$AK54,$AM54,$AS54,$AU54,$AO54,$AQ54),3)</f>
        <v>0</v>
      </c>
      <c r="AY54" s="62">
        <f>LARGE(($I54,$K54,$M54,$O54,$Q54,$S54,$U54,$W54,$Y54,$AA54,$AC54,$AE54,$AG54,$AI54,$AK54,$AM54,$AS54,$AU54,$AO54,$AQ54),4)</f>
        <v>0</v>
      </c>
      <c r="AZ54" s="62">
        <f>LARGE(($I54,$K54,$M54,$O54,$Q54,$S54,$U54,$W54,$Y54,$AA54,$AC54,$AE54,$AG54,$AI54,$AK54,$AM54,$AS54,$AU54,$AO54,$AQ54),5)</f>
        <v>0</v>
      </c>
      <c r="BA54" s="62">
        <f>LARGE(($I54,$K54,$M54,$O54,$Q54,$S54,$U54,$W54,$Y54,$AA54,$AC54,$AE54,$AG54,$AI54,$AK54,$AM54,$AS54,$AU54,$AO54,$AQ54),6)</f>
        <v>0</v>
      </c>
      <c r="BB54" s="62">
        <f>LARGE(($I54,$K54,$M54,$O54,$Q54,$S54,$U54,$W54,$Y54,$AA54,$AC54,$AE54,$AG54,$AI54,$AK54,$AM54,$AS54,$AU54,$AO54,$AQ54),7)</f>
        <v>0</v>
      </c>
      <c r="BC54" s="62">
        <f>LARGE(($I54,$K54,$M54,$O54,$Q54,$S54,$U54,$W54,$Y54,$AA54,$AC54,$AE54,$AG54,$AI54,$AK54,$AM54,$AS54,$AU54,$AO54,$AQ54),8)</f>
        <v>0</v>
      </c>
      <c r="BD54" s="62">
        <f>LARGE(($I54,$K54,$M54,$O54,$Q54,$S54,$U54,$W54,$Y54,$AA54,$AC54,$AE54,$AG54,$AI54,$AK54,$AM54,$AS54,$AU54,$AO54,$AQ54),9)</f>
        <v>0</v>
      </c>
    </row>
    <row r="55" spans="1:56" ht="16.5" thickBot="1">
      <c r="A55" s="220">
        <f t="shared" si="3"/>
        <v>51</v>
      </c>
      <c r="B55" s="36"/>
      <c r="C55" s="70"/>
      <c r="D55" s="71"/>
      <c r="E55" s="47">
        <f t="shared" si="4"/>
        <v>0</v>
      </c>
      <c r="F55" s="44">
        <f t="shared" si="5"/>
        <v>0</v>
      </c>
      <c r="G55" s="35">
        <f t="shared" si="6"/>
        <v>0</v>
      </c>
      <c r="H55" s="48"/>
      <c r="I55" s="37">
        <f>LOOKUP(H55,Poängberäkning!$B$6:$B$97,Poängberäkning!$C$6:$C$97)</f>
        <v>0</v>
      </c>
      <c r="J55" s="48"/>
      <c r="K55" s="37">
        <f>LOOKUP(J55,Poängberäkning!$B$6:$B$97,Poängberäkning!$C$6:$C$97)</f>
        <v>0</v>
      </c>
      <c r="L55" s="48"/>
      <c r="M55" s="37">
        <f>LOOKUP(L55,Poängberäkning!$B$6:$B$97,Poängberäkning!$C$6:$C$97)</f>
        <v>0</v>
      </c>
      <c r="N55" s="48"/>
      <c r="O55" s="37">
        <f>LOOKUP(N55,Poängberäkning!$B$6:$B$97,Poängberäkning!$C$6:$C$97)</f>
        <v>0</v>
      </c>
      <c r="P55" s="48"/>
      <c r="Q55" s="37">
        <f>LOOKUP(P55,Poängberäkning!$B$6:$B$97,Poängberäkning!$C$6:$C$97)</f>
        <v>0</v>
      </c>
      <c r="R55" s="48"/>
      <c r="S55" s="37">
        <f>LOOKUP(R55,Poängberäkning!$B$6:$B$97,Poängberäkning!$C$6:$C$97)</f>
        <v>0</v>
      </c>
      <c r="T55" s="59"/>
      <c r="U55" s="38">
        <f>LOOKUP(T55,Poängberäkning!$B$6:$B$97,Poängberäkning!$C$6:$C$97)</f>
        <v>0</v>
      </c>
      <c r="V55" s="49"/>
      <c r="W55" s="38">
        <f>LOOKUP(V55,Poängberäkning!$B$6:$B$97,Poängberäkning!$C$6:$C$97)</f>
        <v>0</v>
      </c>
      <c r="X55" s="49"/>
      <c r="Y55" s="38">
        <f>LOOKUP(X55,Poängberäkning!$B$6:$B$97,Poängberäkning!$C$6:$C$97)</f>
        <v>0</v>
      </c>
      <c r="Z55" s="49"/>
      <c r="AA55" s="38">
        <f>LOOKUP(Z55,Poängberäkning!$B$6:$B$97,Poängberäkning!$C$6:$C$97)</f>
        <v>0</v>
      </c>
      <c r="AB55" s="49"/>
      <c r="AC55" s="38">
        <f>LOOKUP(AB55,Poängberäkning!$B$6:$B$97,Poängberäkning!$C$6:$C$97)</f>
        <v>0</v>
      </c>
      <c r="AD55" s="49"/>
      <c r="AE55" s="38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132">
        <f>LOOKUP(AH55,Poängberäkning!$B$6:$B$97,Poängberäkning!$C$6:$C$97)</f>
        <v>0</v>
      </c>
      <c r="AJ55" s="93"/>
      <c r="AK55" s="61">
        <f>LOOKUP(AJ55,Poängberäkning!$B$6:$B$97,Poängberäkning!$C$6:$C$97)</f>
        <v>0</v>
      </c>
      <c r="AL55" s="93"/>
      <c r="AM55" s="61">
        <f>LOOKUP(AL55,Poängberäkning!$B$6:$B$97,Poängberäkning!$C$6:$C$97)</f>
        <v>0</v>
      </c>
      <c r="AN55" s="93"/>
      <c r="AO55" s="133">
        <f>LOOKUP(AN55,Poängberäkning!$B$6:$B$97,Poängberäkning!$C$6:$C$97)</f>
        <v>0</v>
      </c>
      <c r="AP55" s="93"/>
      <c r="AQ55" s="135">
        <f>LOOKUP(AP55,Poängberäkning!$B$6:$B$97,Poängberäkning!$C$6:$C$97)</f>
        <v>0</v>
      </c>
      <c r="AR55" s="93"/>
      <c r="AS55" s="133">
        <f>LOOKUP(AR55,Poängberäkning!$B$6:$B$97,Poängberäkning!$C$6:$C$97)</f>
        <v>0</v>
      </c>
      <c r="AT55" s="93"/>
      <c r="AU55" s="135">
        <f>LOOKUP(AT55,Poängberäkning!$B$6:$B$97,Poängberäkning!$C$6:$C$97)</f>
        <v>0</v>
      </c>
      <c r="AV55" s="64">
        <f>LARGE(($I55,$K55,$M55,$O55,$Q55,$S55,$U55,$W55,$Y55,$AA55,$AC55,$AE55,$AG55,$AI55,$AK55,$AM55,$AS55,$AU55,$AO55,$AQ55),1)</f>
        <v>0</v>
      </c>
      <c r="AW55" s="62">
        <f>LARGE(($I55,$K55,$M55,$O55,$Q55,$S55,$U55,$W55,$Y55,$AA55,$AC55,$AE55,$AG55,$AI55,$AK55,$AM55,$AS55,$AU55,$AO55,$AQ55),2)</f>
        <v>0</v>
      </c>
      <c r="AX55" s="62">
        <f>LARGE(($I55,$K55,$M55,$O55,$Q55,$S55,$U55,$W55,$Y55,$AA55,$AC55,$AE55,$AG55,$AI55,$AK55,$AM55,$AS55,$AU55,$AO55,$AQ55),3)</f>
        <v>0</v>
      </c>
      <c r="AY55" s="62">
        <f>LARGE(($I55,$K55,$M55,$O55,$Q55,$S55,$U55,$W55,$Y55,$AA55,$AC55,$AE55,$AG55,$AI55,$AK55,$AM55,$AS55,$AU55,$AO55,$AQ55),4)</f>
        <v>0</v>
      </c>
      <c r="AZ55" s="62">
        <f>LARGE(($I55,$K55,$M55,$O55,$Q55,$S55,$U55,$W55,$Y55,$AA55,$AC55,$AE55,$AG55,$AI55,$AK55,$AM55,$AS55,$AU55,$AO55,$AQ55),5)</f>
        <v>0</v>
      </c>
      <c r="BA55" s="62">
        <f>LARGE(($I55,$K55,$M55,$O55,$Q55,$S55,$U55,$W55,$Y55,$AA55,$AC55,$AE55,$AG55,$AI55,$AK55,$AM55,$AS55,$AU55,$AO55,$AQ55),6)</f>
        <v>0</v>
      </c>
      <c r="BB55" s="62">
        <f>LARGE(($I55,$K55,$M55,$O55,$Q55,$S55,$U55,$W55,$Y55,$AA55,$AC55,$AE55,$AG55,$AI55,$AK55,$AM55,$AS55,$AU55,$AO55,$AQ55),7)</f>
        <v>0</v>
      </c>
      <c r="BC55" s="62">
        <f>LARGE(($I55,$K55,$M55,$O55,$Q55,$S55,$U55,$W55,$Y55,$AA55,$AC55,$AE55,$AG55,$AI55,$AK55,$AM55,$AS55,$AU55,$AO55,$AQ55),8)</f>
        <v>0</v>
      </c>
      <c r="BD55" s="62">
        <f>LARGE(($I55,$K55,$M55,$O55,$Q55,$S55,$U55,$W55,$Y55,$AA55,$AC55,$AE55,$AG55,$AI55,$AK55,$AM55,$AS55,$AU55,$AO55,$AQ55),9)</f>
        <v>0</v>
      </c>
    </row>
    <row r="56" spans="1:56" ht="16.5" thickBot="1">
      <c r="A56" s="220">
        <f t="shared" si="3"/>
        <v>52</v>
      </c>
      <c r="B56" s="36"/>
      <c r="C56" s="70"/>
      <c r="D56" s="71"/>
      <c r="E56" s="47">
        <f t="shared" si="4"/>
        <v>0</v>
      </c>
      <c r="F56" s="44">
        <f t="shared" si="5"/>
        <v>0</v>
      </c>
      <c r="G56" s="35">
        <f t="shared" si="6"/>
        <v>0</v>
      </c>
      <c r="H56" s="48"/>
      <c r="I56" s="37">
        <f>LOOKUP(H56,Poängberäkning!$B$6:$B$97,Poängberäkning!$C$6:$C$97)</f>
        <v>0</v>
      </c>
      <c r="J56" s="48"/>
      <c r="K56" s="37">
        <f>LOOKUP(J56,Poängberäkning!$B$6:$B$97,Poängberäkning!$C$6:$C$97)</f>
        <v>0</v>
      </c>
      <c r="L56" s="48"/>
      <c r="M56" s="37">
        <f>LOOKUP(L56,Poängberäkning!$B$6:$B$97,Poängberäkning!$C$6:$C$97)</f>
        <v>0</v>
      </c>
      <c r="N56" s="48"/>
      <c r="O56" s="37">
        <f>LOOKUP(N56,Poängberäkning!$B$6:$B$97,Poängberäkning!$C$6:$C$97)</f>
        <v>0</v>
      </c>
      <c r="P56" s="48"/>
      <c r="Q56" s="37">
        <f>LOOKUP(P56,Poängberäkning!$B$6:$B$97,Poängberäkning!$C$6:$C$97)</f>
        <v>0</v>
      </c>
      <c r="R56" s="48"/>
      <c r="S56" s="37">
        <f>LOOKUP(R56,Poängberäkning!$B$6:$B$97,Poängberäkning!$C$6:$C$97)</f>
        <v>0</v>
      </c>
      <c r="T56" s="59"/>
      <c r="U56" s="38">
        <f>LOOKUP(T56,Poängberäkning!$B$6:$B$97,Poängberäkning!$C$6:$C$97)</f>
        <v>0</v>
      </c>
      <c r="V56" s="49"/>
      <c r="W56" s="38">
        <f>LOOKUP(V56,Poängberäkning!$B$6:$B$97,Poängberäkning!$C$6:$C$97)</f>
        <v>0</v>
      </c>
      <c r="X56" s="49"/>
      <c r="Y56" s="38">
        <f>LOOKUP(X56,Poängberäkning!$B$6:$B$97,Poängberäkning!$C$6:$C$97)</f>
        <v>0</v>
      </c>
      <c r="Z56" s="49"/>
      <c r="AA56" s="38">
        <f>LOOKUP(Z56,Poängberäkning!$B$6:$B$97,Poängberäkning!$C$6:$C$97)</f>
        <v>0</v>
      </c>
      <c r="AB56" s="49"/>
      <c r="AC56" s="38">
        <f>LOOKUP(AB56,Poängberäkning!$B$6:$B$97,Poängberäkning!$C$6:$C$97)</f>
        <v>0</v>
      </c>
      <c r="AD56" s="49"/>
      <c r="AE56" s="38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1"/>
      <c r="AI56" s="132">
        <f>LOOKUP(AH56,Poängberäkning!$B$6:$B$97,Poängberäkning!$C$6:$C$97)</f>
        <v>0</v>
      </c>
      <c r="AJ56" s="93"/>
      <c r="AK56" s="61">
        <f>LOOKUP(AJ56,Poängberäkning!$B$6:$B$97,Poängberäkning!$C$6:$C$97)</f>
        <v>0</v>
      </c>
      <c r="AL56" s="93"/>
      <c r="AM56" s="61">
        <f>LOOKUP(AL56,Poängberäkning!$B$6:$B$97,Poängberäkning!$C$6:$C$97)</f>
        <v>0</v>
      </c>
      <c r="AN56" s="93"/>
      <c r="AO56" s="133">
        <f>LOOKUP(AN56,Poängberäkning!$B$6:$B$97,Poängberäkning!$C$6:$C$97)</f>
        <v>0</v>
      </c>
      <c r="AP56" s="93"/>
      <c r="AQ56" s="135">
        <f>LOOKUP(AP56,Poängberäkning!$B$6:$B$97,Poängberäkning!$C$6:$C$97)</f>
        <v>0</v>
      </c>
      <c r="AR56" s="93"/>
      <c r="AS56" s="133">
        <f>LOOKUP(AR56,Poängberäkning!$B$6:$B$97,Poängberäkning!$C$6:$C$97)</f>
        <v>0</v>
      </c>
      <c r="AT56" s="93"/>
      <c r="AU56" s="135">
        <f>LOOKUP(AT56,Poängberäkning!$B$6:$B$97,Poängberäkning!$C$6:$C$97)</f>
        <v>0</v>
      </c>
      <c r="AV56" s="64">
        <f>LARGE(($I56,$K56,$M56,$O56,$Q56,$S56,$U56,$W56,$Y56,$AA56,$AC56,$AE56,$AG56,$AI56,$AK56,$AM56,$AS56,$AU56,$AO56,$AQ56),1)</f>
        <v>0</v>
      </c>
      <c r="AW56" s="62">
        <f>LARGE(($I56,$K56,$M56,$O56,$Q56,$S56,$U56,$W56,$Y56,$AA56,$AC56,$AE56,$AG56,$AI56,$AK56,$AM56,$AS56,$AU56,$AO56,$AQ56),2)</f>
        <v>0</v>
      </c>
      <c r="AX56" s="62">
        <f>LARGE(($I56,$K56,$M56,$O56,$Q56,$S56,$U56,$W56,$Y56,$AA56,$AC56,$AE56,$AG56,$AI56,$AK56,$AM56,$AS56,$AU56,$AO56,$AQ56),3)</f>
        <v>0</v>
      </c>
      <c r="AY56" s="62">
        <f>LARGE(($I56,$K56,$M56,$O56,$Q56,$S56,$U56,$W56,$Y56,$AA56,$AC56,$AE56,$AG56,$AI56,$AK56,$AM56,$AS56,$AU56,$AO56,$AQ56),4)</f>
        <v>0</v>
      </c>
      <c r="AZ56" s="62">
        <f>LARGE(($I56,$K56,$M56,$O56,$Q56,$S56,$U56,$W56,$Y56,$AA56,$AC56,$AE56,$AG56,$AI56,$AK56,$AM56,$AS56,$AU56,$AO56,$AQ56),5)</f>
        <v>0</v>
      </c>
      <c r="BA56" s="62">
        <f>LARGE(($I56,$K56,$M56,$O56,$Q56,$S56,$U56,$W56,$Y56,$AA56,$AC56,$AE56,$AG56,$AI56,$AK56,$AM56,$AS56,$AU56,$AO56,$AQ56),6)</f>
        <v>0</v>
      </c>
      <c r="BB56" s="62">
        <f>LARGE(($I56,$K56,$M56,$O56,$Q56,$S56,$U56,$W56,$Y56,$AA56,$AC56,$AE56,$AG56,$AI56,$AK56,$AM56,$AS56,$AU56,$AO56,$AQ56),7)</f>
        <v>0</v>
      </c>
      <c r="BC56" s="62">
        <f>LARGE(($I56,$K56,$M56,$O56,$Q56,$S56,$U56,$W56,$Y56,$AA56,$AC56,$AE56,$AG56,$AI56,$AK56,$AM56,$AS56,$AU56,$AO56,$AQ56),8)</f>
        <v>0</v>
      </c>
      <c r="BD56" s="62">
        <f>LARGE(($I56,$K56,$M56,$O56,$Q56,$S56,$U56,$W56,$Y56,$AA56,$AC56,$AE56,$AG56,$AI56,$AK56,$AM56,$AS56,$AU56,$AO56,$AQ56),9)</f>
        <v>0</v>
      </c>
    </row>
    <row r="57" spans="1:56" ht="16.5" thickBot="1">
      <c r="A57" s="220">
        <f t="shared" si="3"/>
        <v>53</v>
      </c>
      <c r="B57" s="36"/>
      <c r="C57" s="70"/>
      <c r="D57" s="71"/>
      <c r="E57" s="47">
        <f t="shared" si="4"/>
        <v>0</v>
      </c>
      <c r="F57" s="44">
        <f t="shared" si="5"/>
        <v>0</v>
      </c>
      <c r="G57" s="35">
        <f t="shared" si="6"/>
        <v>0</v>
      </c>
      <c r="H57" s="48"/>
      <c r="I57" s="37">
        <f>LOOKUP(H57,Poängberäkning!$B$6:$B$97,Poängberäkning!$C$6:$C$97)</f>
        <v>0</v>
      </c>
      <c r="J57" s="48"/>
      <c r="K57" s="37">
        <f>LOOKUP(J57,Poängberäkning!$B$6:$B$97,Poängberäkning!$C$6:$C$97)</f>
        <v>0</v>
      </c>
      <c r="L57" s="48"/>
      <c r="M57" s="37">
        <f>LOOKUP(L57,Poängberäkning!$B$6:$B$97,Poängberäkning!$C$6:$C$97)</f>
        <v>0</v>
      </c>
      <c r="N57" s="48"/>
      <c r="O57" s="37">
        <f>LOOKUP(N57,Poängberäkning!$B$6:$B$97,Poängberäkning!$C$6:$C$97)</f>
        <v>0</v>
      </c>
      <c r="P57" s="48"/>
      <c r="Q57" s="37">
        <f>LOOKUP(P57,Poängberäkning!$B$6:$B$97,Poängberäkning!$C$6:$C$97)</f>
        <v>0</v>
      </c>
      <c r="R57" s="48"/>
      <c r="S57" s="37">
        <f>LOOKUP(R57,Poängberäkning!$B$6:$B$97,Poängberäkning!$C$6:$C$97)</f>
        <v>0</v>
      </c>
      <c r="T57" s="59"/>
      <c r="U57" s="38">
        <f>LOOKUP(T57,Poängberäkning!$B$6:$B$97,Poängberäkning!$C$6:$C$97)</f>
        <v>0</v>
      </c>
      <c r="V57" s="49"/>
      <c r="W57" s="38">
        <f>LOOKUP(V57,Poängberäkning!$B$6:$B$97,Poängberäkning!$C$6:$C$97)</f>
        <v>0</v>
      </c>
      <c r="X57" s="49"/>
      <c r="Y57" s="38">
        <f>LOOKUP(X57,Poängberäkning!$B$6:$B$97,Poängberäkning!$C$6:$C$97)</f>
        <v>0</v>
      </c>
      <c r="Z57" s="49"/>
      <c r="AA57" s="38">
        <f>LOOKUP(Z57,Poängberäkning!$B$6:$B$97,Poängberäkning!$C$6:$C$97)</f>
        <v>0</v>
      </c>
      <c r="AB57" s="49"/>
      <c r="AC57" s="38">
        <f>LOOKUP(AB57,Poängberäkning!$B$6:$B$97,Poängberäkning!$C$6:$C$97)</f>
        <v>0</v>
      </c>
      <c r="AD57" s="49"/>
      <c r="AE57" s="38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132">
        <f>LOOKUP(AH57,Poängberäkning!$B$6:$B$97,Poängberäkning!$C$6:$C$97)</f>
        <v>0</v>
      </c>
      <c r="AJ57" s="93"/>
      <c r="AK57" s="61">
        <f>LOOKUP(AJ57,Poängberäkning!$B$6:$B$97,Poängberäkning!$C$6:$C$97)</f>
        <v>0</v>
      </c>
      <c r="AL57" s="93"/>
      <c r="AM57" s="61">
        <f>LOOKUP(AL57,Poängberäkning!$B$6:$B$97,Poängberäkning!$C$6:$C$97)</f>
        <v>0</v>
      </c>
      <c r="AN57" s="93"/>
      <c r="AO57" s="133">
        <f>LOOKUP(AN57,Poängberäkning!$B$6:$B$97,Poängberäkning!$C$6:$C$97)</f>
        <v>0</v>
      </c>
      <c r="AP57" s="93"/>
      <c r="AQ57" s="135">
        <f>LOOKUP(AP57,Poängberäkning!$B$6:$B$97,Poängberäkning!$C$6:$C$97)</f>
        <v>0</v>
      </c>
      <c r="AR57" s="93"/>
      <c r="AS57" s="133">
        <f>LOOKUP(AR57,Poängberäkning!$B$6:$B$97,Poängberäkning!$C$6:$C$97)</f>
        <v>0</v>
      </c>
      <c r="AT57" s="93"/>
      <c r="AU57" s="135">
        <f>LOOKUP(AT57,Poängberäkning!$B$6:$B$97,Poängberäkning!$C$6:$C$97)</f>
        <v>0</v>
      </c>
      <c r="AV57" s="64">
        <f>LARGE(($I57,$K57,$M57,$O57,$Q57,$S57,$U57,$W57,$Y57,$AA57,$AC57,$AE57,$AG57,$AI57,$AK57,$AM57,$AS57,$AU57,$AO57,$AQ57),1)</f>
        <v>0</v>
      </c>
      <c r="AW57" s="62">
        <f>LARGE(($I57,$K57,$M57,$O57,$Q57,$S57,$U57,$W57,$Y57,$AA57,$AC57,$AE57,$AG57,$AI57,$AK57,$AM57,$AS57,$AU57,$AO57,$AQ57),2)</f>
        <v>0</v>
      </c>
      <c r="AX57" s="62">
        <f>LARGE(($I57,$K57,$M57,$O57,$Q57,$S57,$U57,$W57,$Y57,$AA57,$AC57,$AE57,$AG57,$AI57,$AK57,$AM57,$AS57,$AU57,$AO57,$AQ57),3)</f>
        <v>0</v>
      </c>
      <c r="AY57" s="62">
        <f>LARGE(($I57,$K57,$M57,$O57,$Q57,$S57,$U57,$W57,$Y57,$AA57,$AC57,$AE57,$AG57,$AI57,$AK57,$AM57,$AS57,$AU57,$AO57,$AQ57),4)</f>
        <v>0</v>
      </c>
      <c r="AZ57" s="62">
        <f>LARGE(($I57,$K57,$M57,$O57,$Q57,$S57,$U57,$W57,$Y57,$AA57,$AC57,$AE57,$AG57,$AI57,$AK57,$AM57,$AS57,$AU57,$AO57,$AQ57),5)</f>
        <v>0</v>
      </c>
      <c r="BA57" s="62">
        <f>LARGE(($I57,$K57,$M57,$O57,$Q57,$S57,$U57,$W57,$Y57,$AA57,$AC57,$AE57,$AG57,$AI57,$AK57,$AM57,$AS57,$AU57,$AO57,$AQ57),6)</f>
        <v>0</v>
      </c>
      <c r="BB57" s="62">
        <f>LARGE(($I57,$K57,$M57,$O57,$Q57,$S57,$U57,$W57,$Y57,$AA57,$AC57,$AE57,$AG57,$AI57,$AK57,$AM57,$AS57,$AU57,$AO57,$AQ57),7)</f>
        <v>0</v>
      </c>
      <c r="BC57" s="62">
        <f>LARGE(($I57,$K57,$M57,$O57,$Q57,$S57,$U57,$W57,$Y57,$AA57,$AC57,$AE57,$AG57,$AI57,$AK57,$AM57,$AS57,$AU57,$AO57,$AQ57),8)</f>
        <v>0</v>
      </c>
      <c r="BD57" s="62">
        <f>LARGE(($I57,$K57,$M57,$O57,$Q57,$S57,$U57,$W57,$Y57,$AA57,$AC57,$AE57,$AG57,$AI57,$AK57,$AM57,$AS57,$AU57,$AO57,$AQ57),9)</f>
        <v>0</v>
      </c>
    </row>
    <row r="58" spans="1:56" ht="16.5" thickBot="1">
      <c r="A58" s="220">
        <f t="shared" si="3"/>
        <v>54</v>
      </c>
      <c r="B58" s="36"/>
      <c r="C58" s="70"/>
      <c r="D58" s="71"/>
      <c r="E58" s="47">
        <f t="shared" si="4"/>
        <v>0</v>
      </c>
      <c r="F58" s="44">
        <f t="shared" si="5"/>
        <v>0</v>
      </c>
      <c r="G58" s="35">
        <f t="shared" si="6"/>
        <v>0</v>
      </c>
      <c r="H58" s="48"/>
      <c r="I58" s="37">
        <f>LOOKUP(H58,Poängberäkning!$B$6:$B$97,Poängberäkning!$C$6:$C$97)</f>
        <v>0</v>
      </c>
      <c r="J58" s="48"/>
      <c r="K58" s="37">
        <f>LOOKUP(J58,Poängberäkning!$B$6:$B$97,Poängberäkning!$C$6:$C$97)</f>
        <v>0</v>
      </c>
      <c r="L58" s="48"/>
      <c r="M58" s="37">
        <f>LOOKUP(L58,Poängberäkning!$B$6:$B$97,Poängberäkning!$C$6:$C$97)</f>
        <v>0</v>
      </c>
      <c r="N58" s="48"/>
      <c r="O58" s="37">
        <f>LOOKUP(N58,Poängberäkning!$B$6:$B$97,Poängberäkning!$C$6:$C$97)</f>
        <v>0</v>
      </c>
      <c r="P58" s="48"/>
      <c r="Q58" s="37">
        <f>LOOKUP(P58,Poängberäkning!$B$6:$B$97,Poängberäkning!$C$6:$C$97)</f>
        <v>0</v>
      </c>
      <c r="R58" s="48"/>
      <c r="S58" s="37">
        <f>LOOKUP(R58,Poängberäkning!$B$6:$B$97,Poängberäkning!$C$6:$C$97)</f>
        <v>0</v>
      </c>
      <c r="T58" s="59"/>
      <c r="U58" s="38">
        <f>LOOKUP(T58,Poängberäkning!$B$6:$B$97,Poängberäkning!$C$6:$C$97)</f>
        <v>0</v>
      </c>
      <c r="V58" s="49"/>
      <c r="W58" s="38">
        <f>LOOKUP(V58,Poängberäkning!$B$6:$B$97,Poängberäkning!$C$6:$C$97)</f>
        <v>0</v>
      </c>
      <c r="X58" s="49"/>
      <c r="Y58" s="38">
        <f>LOOKUP(X58,Poängberäkning!$B$6:$B$97,Poängberäkning!$C$6:$C$97)</f>
        <v>0</v>
      </c>
      <c r="Z58" s="49"/>
      <c r="AA58" s="38">
        <f>LOOKUP(Z58,Poängberäkning!$B$6:$B$97,Poängberäkning!$C$6:$C$97)</f>
        <v>0</v>
      </c>
      <c r="AB58" s="49"/>
      <c r="AC58" s="38">
        <f>LOOKUP(AB58,Poängberäkning!$B$6:$B$97,Poängberäkning!$C$6:$C$97)</f>
        <v>0</v>
      </c>
      <c r="AD58" s="49"/>
      <c r="AE58" s="38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132">
        <f>LOOKUP(AH58,Poängberäkning!$B$6:$B$97,Poängberäkning!$C$6:$C$97)</f>
        <v>0</v>
      </c>
      <c r="AJ58" s="93"/>
      <c r="AK58" s="61">
        <f>LOOKUP(AJ58,Poängberäkning!$B$6:$B$97,Poängberäkning!$C$6:$C$97)</f>
        <v>0</v>
      </c>
      <c r="AL58" s="93"/>
      <c r="AM58" s="61">
        <f>LOOKUP(AL58,Poängberäkning!$B$6:$B$97,Poängberäkning!$C$6:$C$97)</f>
        <v>0</v>
      </c>
      <c r="AN58" s="93"/>
      <c r="AO58" s="133">
        <f>LOOKUP(AN58,Poängberäkning!$B$6:$B$97,Poängberäkning!$C$6:$C$97)</f>
        <v>0</v>
      </c>
      <c r="AP58" s="93"/>
      <c r="AQ58" s="135">
        <f>LOOKUP(AP58,Poängberäkning!$B$6:$B$97,Poängberäkning!$C$6:$C$97)</f>
        <v>0</v>
      </c>
      <c r="AR58" s="93"/>
      <c r="AS58" s="133">
        <f>LOOKUP(AR58,Poängberäkning!$B$6:$B$97,Poängberäkning!$C$6:$C$97)</f>
        <v>0</v>
      </c>
      <c r="AT58" s="93"/>
      <c r="AU58" s="135">
        <f>LOOKUP(AT58,Poängberäkning!$B$6:$B$97,Poängberäkning!$C$6:$C$97)</f>
        <v>0</v>
      </c>
      <c r="AV58" s="64">
        <f>LARGE(($I58,$K58,$M58,$O58,$Q58,$S58,$U58,$W58,$Y58,$AA58,$AC58,$AE58,$AG58,$AI58,$AK58,$AM58,$AS58,$AU58,$AO58,$AQ58),1)</f>
        <v>0</v>
      </c>
      <c r="AW58" s="62">
        <f>LARGE(($I58,$K58,$M58,$O58,$Q58,$S58,$U58,$W58,$Y58,$AA58,$AC58,$AE58,$AG58,$AI58,$AK58,$AM58,$AS58,$AU58,$AO58,$AQ58),2)</f>
        <v>0</v>
      </c>
      <c r="AX58" s="62">
        <f>LARGE(($I58,$K58,$M58,$O58,$Q58,$S58,$U58,$W58,$Y58,$AA58,$AC58,$AE58,$AG58,$AI58,$AK58,$AM58,$AS58,$AU58,$AO58,$AQ58),3)</f>
        <v>0</v>
      </c>
      <c r="AY58" s="62">
        <f>LARGE(($I58,$K58,$M58,$O58,$Q58,$S58,$U58,$W58,$Y58,$AA58,$AC58,$AE58,$AG58,$AI58,$AK58,$AM58,$AS58,$AU58,$AO58,$AQ58),4)</f>
        <v>0</v>
      </c>
      <c r="AZ58" s="62">
        <f>LARGE(($I58,$K58,$M58,$O58,$Q58,$S58,$U58,$W58,$Y58,$AA58,$AC58,$AE58,$AG58,$AI58,$AK58,$AM58,$AS58,$AU58,$AO58,$AQ58),5)</f>
        <v>0</v>
      </c>
      <c r="BA58" s="62">
        <f>LARGE(($I58,$K58,$M58,$O58,$Q58,$S58,$U58,$W58,$Y58,$AA58,$AC58,$AE58,$AG58,$AI58,$AK58,$AM58,$AS58,$AU58,$AO58,$AQ58),6)</f>
        <v>0</v>
      </c>
      <c r="BB58" s="62">
        <f>LARGE(($I58,$K58,$M58,$O58,$Q58,$S58,$U58,$W58,$Y58,$AA58,$AC58,$AE58,$AG58,$AI58,$AK58,$AM58,$AS58,$AU58,$AO58,$AQ58),7)</f>
        <v>0</v>
      </c>
      <c r="BC58" s="62">
        <f>LARGE(($I58,$K58,$M58,$O58,$Q58,$S58,$U58,$W58,$Y58,$AA58,$AC58,$AE58,$AG58,$AI58,$AK58,$AM58,$AS58,$AU58,$AO58,$AQ58),8)</f>
        <v>0</v>
      </c>
      <c r="BD58" s="62">
        <f>LARGE(($I58,$K58,$M58,$O58,$Q58,$S58,$U58,$W58,$Y58,$AA58,$AC58,$AE58,$AG58,$AI58,$AK58,$AM58,$AS58,$AU58,$AO58,$AQ58),9)</f>
        <v>0</v>
      </c>
    </row>
    <row r="59" spans="1:56" ht="16.5" thickBot="1">
      <c r="A59" s="220">
        <f t="shared" si="3"/>
        <v>55</v>
      </c>
      <c r="B59" s="36"/>
      <c r="C59" s="70"/>
      <c r="D59" s="71"/>
      <c r="E59" s="47">
        <f t="shared" si="4"/>
        <v>0</v>
      </c>
      <c r="F59" s="44">
        <f t="shared" si="5"/>
        <v>0</v>
      </c>
      <c r="G59" s="35">
        <f t="shared" si="6"/>
        <v>0</v>
      </c>
      <c r="H59" s="48"/>
      <c r="I59" s="37">
        <f>LOOKUP(H59,Poängberäkning!$B$6:$B$97,Poängberäkning!$C$6:$C$97)</f>
        <v>0</v>
      </c>
      <c r="J59" s="48"/>
      <c r="K59" s="37">
        <f>LOOKUP(J59,Poängberäkning!$B$6:$B$97,Poängberäkning!$C$6:$C$97)</f>
        <v>0</v>
      </c>
      <c r="L59" s="48"/>
      <c r="M59" s="37">
        <f>LOOKUP(L59,Poängberäkning!$B$6:$B$97,Poängberäkning!$C$6:$C$97)</f>
        <v>0</v>
      </c>
      <c r="N59" s="48"/>
      <c r="O59" s="37">
        <f>LOOKUP(N59,Poängberäkning!$B$6:$B$97,Poängberäkning!$C$6:$C$97)</f>
        <v>0</v>
      </c>
      <c r="P59" s="48"/>
      <c r="Q59" s="37">
        <f>LOOKUP(P59,Poängberäkning!$B$6:$B$97,Poängberäkning!$C$6:$C$97)</f>
        <v>0</v>
      </c>
      <c r="R59" s="48"/>
      <c r="S59" s="37">
        <f>LOOKUP(R59,Poängberäkning!$B$6:$B$97,Poängberäkning!$C$6:$C$97)</f>
        <v>0</v>
      </c>
      <c r="T59" s="59"/>
      <c r="U59" s="38">
        <f>LOOKUP(T59,Poängberäkning!$B$6:$B$97,Poängberäkning!$C$6:$C$97)</f>
        <v>0</v>
      </c>
      <c r="V59" s="49"/>
      <c r="W59" s="38">
        <f>LOOKUP(V59,Poängberäkning!$B$6:$B$97,Poängberäkning!$C$6:$C$97)</f>
        <v>0</v>
      </c>
      <c r="X59" s="49"/>
      <c r="Y59" s="38">
        <f>LOOKUP(X59,Poängberäkning!$B$6:$B$97,Poängberäkning!$C$6:$C$97)</f>
        <v>0</v>
      </c>
      <c r="Z59" s="49"/>
      <c r="AA59" s="38">
        <f>LOOKUP(Z59,Poängberäkning!$B$6:$B$97,Poängberäkning!$C$6:$C$97)</f>
        <v>0</v>
      </c>
      <c r="AB59" s="49"/>
      <c r="AC59" s="38">
        <f>LOOKUP(AB59,Poängberäkning!$B$6:$B$97,Poängberäkning!$C$6:$C$97)</f>
        <v>0</v>
      </c>
      <c r="AD59" s="49"/>
      <c r="AE59" s="38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132">
        <f>LOOKUP(AH59,Poängberäkning!$B$6:$B$97,Poängberäkning!$C$6:$C$97)</f>
        <v>0</v>
      </c>
      <c r="AJ59" s="93"/>
      <c r="AK59" s="61">
        <f>LOOKUP(AJ59,Poängberäkning!$B$6:$B$97,Poängberäkning!$C$6:$C$97)</f>
        <v>0</v>
      </c>
      <c r="AL59" s="93"/>
      <c r="AM59" s="61">
        <f>LOOKUP(AL59,Poängberäkning!$B$6:$B$97,Poängberäkning!$C$6:$C$97)</f>
        <v>0</v>
      </c>
      <c r="AN59" s="93"/>
      <c r="AO59" s="133">
        <f>LOOKUP(AN59,Poängberäkning!$B$6:$B$97,Poängberäkning!$C$6:$C$97)</f>
        <v>0</v>
      </c>
      <c r="AP59" s="93"/>
      <c r="AQ59" s="135">
        <f>LOOKUP(AP59,Poängberäkning!$B$6:$B$97,Poängberäkning!$C$6:$C$97)</f>
        <v>0</v>
      </c>
      <c r="AR59" s="93"/>
      <c r="AS59" s="133">
        <f>LOOKUP(AR59,Poängberäkning!$B$6:$B$97,Poängberäkning!$C$6:$C$97)</f>
        <v>0</v>
      </c>
      <c r="AT59" s="93"/>
      <c r="AU59" s="135">
        <f>LOOKUP(AT59,Poängberäkning!$B$6:$B$97,Poängberäkning!$C$6:$C$97)</f>
        <v>0</v>
      </c>
      <c r="AV59" s="64">
        <f>LARGE(($I59,$K59,$M59,$O59,$Q59,$S59,$U59,$W59,$Y59,$AA59,$AC59,$AE59,$AG59,$AI59,$AK59,$AM59,$AS59,$AU59,$AO59,$AQ59),1)</f>
        <v>0</v>
      </c>
      <c r="AW59" s="62">
        <f>LARGE(($I59,$K59,$M59,$O59,$Q59,$S59,$U59,$W59,$Y59,$AA59,$AC59,$AE59,$AG59,$AI59,$AK59,$AM59,$AS59,$AU59,$AO59,$AQ59),2)</f>
        <v>0</v>
      </c>
      <c r="AX59" s="62">
        <f>LARGE(($I59,$K59,$M59,$O59,$Q59,$S59,$U59,$W59,$Y59,$AA59,$AC59,$AE59,$AG59,$AI59,$AK59,$AM59,$AS59,$AU59,$AO59,$AQ59),3)</f>
        <v>0</v>
      </c>
      <c r="AY59" s="62">
        <f>LARGE(($I59,$K59,$M59,$O59,$Q59,$S59,$U59,$W59,$Y59,$AA59,$AC59,$AE59,$AG59,$AI59,$AK59,$AM59,$AS59,$AU59,$AO59,$AQ59),4)</f>
        <v>0</v>
      </c>
      <c r="AZ59" s="62">
        <f>LARGE(($I59,$K59,$M59,$O59,$Q59,$S59,$U59,$W59,$Y59,$AA59,$AC59,$AE59,$AG59,$AI59,$AK59,$AM59,$AS59,$AU59,$AO59,$AQ59),5)</f>
        <v>0</v>
      </c>
      <c r="BA59" s="62">
        <f>LARGE(($I59,$K59,$M59,$O59,$Q59,$S59,$U59,$W59,$Y59,$AA59,$AC59,$AE59,$AG59,$AI59,$AK59,$AM59,$AS59,$AU59,$AO59,$AQ59),6)</f>
        <v>0</v>
      </c>
      <c r="BB59" s="62">
        <f>LARGE(($I59,$K59,$M59,$O59,$Q59,$S59,$U59,$W59,$Y59,$AA59,$AC59,$AE59,$AG59,$AI59,$AK59,$AM59,$AS59,$AU59,$AO59,$AQ59),7)</f>
        <v>0</v>
      </c>
      <c r="BC59" s="62">
        <f>LARGE(($I59,$K59,$M59,$O59,$Q59,$S59,$U59,$W59,$Y59,$AA59,$AC59,$AE59,$AG59,$AI59,$AK59,$AM59,$AS59,$AU59,$AO59,$AQ59),8)</f>
        <v>0</v>
      </c>
      <c r="BD59" s="62">
        <f>LARGE(($I59,$K59,$M59,$O59,$Q59,$S59,$U59,$W59,$Y59,$AA59,$AC59,$AE59,$AG59,$AI59,$AK59,$AM59,$AS59,$AU59,$AO59,$AQ59),9)</f>
        <v>0</v>
      </c>
    </row>
    <row r="60" spans="1:56" ht="16.5" thickBot="1">
      <c r="A60" s="220">
        <f t="shared" si="3"/>
        <v>56</v>
      </c>
      <c r="B60" s="36"/>
      <c r="C60" s="70"/>
      <c r="D60" s="71"/>
      <c r="E60" s="47">
        <f t="shared" si="4"/>
        <v>0</v>
      </c>
      <c r="F60" s="44">
        <f t="shared" si="5"/>
        <v>0</v>
      </c>
      <c r="G60" s="35">
        <f t="shared" si="6"/>
        <v>0</v>
      </c>
      <c r="H60" s="48"/>
      <c r="I60" s="37">
        <f>LOOKUP(H60,Poängberäkning!$B$6:$B$97,Poängberäkning!$C$6:$C$97)</f>
        <v>0</v>
      </c>
      <c r="J60" s="48"/>
      <c r="K60" s="37">
        <f>LOOKUP(J60,Poängberäkning!$B$6:$B$97,Poängberäkning!$C$6:$C$97)</f>
        <v>0</v>
      </c>
      <c r="L60" s="48"/>
      <c r="M60" s="37">
        <f>LOOKUP(L60,Poängberäkning!$B$6:$B$97,Poängberäkning!$C$6:$C$97)</f>
        <v>0</v>
      </c>
      <c r="N60" s="48"/>
      <c r="O60" s="37">
        <f>LOOKUP(N60,Poängberäkning!$B$6:$B$97,Poängberäkning!$C$6:$C$97)</f>
        <v>0</v>
      </c>
      <c r="P60" s="48"/>
      <c r="Q60" s="37">
        <f>LOOKUP(P60,Poängberäkning!$B$6:$B$97,Poängberäkning!$C$6:$C$97)</f>
        <v>0</v>
      </c>
      <c r="R60" s="48"/>
      <c r="S60" s="37">
        <f>LOOKUP(R60,Poängberäkning!$B$6:$B$97,Poängberäkning!$C$6:$C$97)</f>
        <v>0</v>
      </c>
      <c r="T60" s="59"/>
      <c r="U60" s="38">
        <f>LOOKUP(T60,Poängberäkning!$B$6:$B$97,Poängberäkning!$C$6:$C$97)</f>
        <v>0</v>
      </c>
      <c r="V60" s="49"/>
      <c r="W60" s="38">
        <f>LOOKUP(V60,Poängberäkning!$B$6:$B$97,Poängberäkning!$C$6:$C$97)</f>
        <v>0</v>
      </c>
      <c r="X60" s="49"/>
      <c r="Y60" s="38">
        <f>LOOKUP(X60,Poängberäkning!$B$6:$B$97,Poängberäkning!$C$6:$C$97)</f>
        <v>0</v>
      </c>
      <c r="Z60" s="49"/>
      <c r="AA60" s="38">
        <f>LOOKUP(Z60,Poängberäkning!$B$6:$B$97,Poängberäkning!$C$6:$C$97)</f>
        <v>0</v>
      </c>
      <c r="AB60" s="49"/>
      <c r="AC60" s="38">
        <f>LOOKUP(AB60,Poängberäkning!$B$6:$B$97,Poängberäkning!$C$6:$C$97)</f>
        <v>0</v>
      </c>
      <c r="AD60" s="49"/>
      <c r="AE60" s="38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132">
        <f>LOOKUP(AH60,Poängberäkning!$B$6:$B$97,Poängberäkning!$C$6:$C$97)</f>
        <v>0</v>
      </c>
      <c r="AJ60" s="93"/>
      <c r="AK60" s="61">
        <f>LOOKUP(AJ60,Poängberäkning!$B$6:$B$97,Poängberäkning!$C$6:$C$97)</f>
        <v>0</v>
      </c>
      <c r="AL60" s="93"/>
      <c r="AM60" s="61">
        <f>LOOKUP(AL60,Poängberäkning!$B$6:$B$97,Poängberäkning!$C$6:$C$97)</f>
        <v>0</v>
      </c>
      <c r="AN60" s="93"/>
      <c r="AO60" s="133">
        <f>LOOKUP(AN60,Poängberäkning!$B$6:$B$97,Poängberäkning!$C$6:$C$97)</f>
        <v>0</v>
      </c>
      <c r="AP60" s="93"/>
      <c r="AQ60" s="135">
        <f>LOOKUP(AP60,Poängberäkning!$B$6:$B$97,Poängberäkning!$C$6:$C$97)</f>
        <v>0</v>
      </c>
      <c r="AR60" s="93"/>
      <c r="AS60" s="133">
        <f>LOOKUP(AR60,Poängberäkning!$B$6:$B$97,Poängberäkning!$C$6:$C$97)</f>
        <v>0</v>
      </c>
      <c r="AT60" s="93"/>
      <c r="AU60" s="135">
        <f>LOOKUP(AT60,Poängberäkning!$B$6:$B$97,Poängberäkning!$C$6:$C$97)</f>
        <v>0</v>
      </c>
      <c r="AV60" s="64">
        <f>LARGE(($I60,$K60,$M60,$O60,$Q60,$S60,$U60,$W60,$Y60,$AA60,$AC60,$AE60,$AG60,$AI60,$AK60,$AM60,$AS60,$AU60,$AO60,$AQ60),1)</f>
        <v>0</v>
      </c>
      <c r="AW60" s="62">
        <f>LARGE(($I60,$K60,$M60,$O60,$Q60,$S60,$U60,$W60,$Y60,$AA60,$AC60,$AE60,$AG60,$AI60,$AK60,$AM60,$AS60,$AU60,$AO60,$AQ60),2)</f>
        <v>0</v>
      </c>
      <c r="AX60" s="62">
        <f>LARGE(($I60,$K60,$M60,$O60,$Q60,$S60,$U60,$W60,$Y60,$AA60,$AC60,$AE60,$AG60,$AI60,$AK60,$AM60,$AS60,$AU60,$AO60,$AQ60),3)</f>
        <v>0</v>
      </c>
      <c r="AY60" s="62">
        <f>LARGE(($I60,$K60,$M60,$O60,$Q60,$S60,$U60,$W60,$Y60,$AA60,$AC60,$AE60,$AG60,$AI60,$AK60,$AM60,$AS60,$AU60,$AO60,$AQ60),4)</f>
        <v>0</v>
      </c>
      <c r="AZ60" s="62">
        <f>LARGE(($I60,$K60,$M60,$O60,$Q60,$S60,$U60,$W60,$Y60,$AA60,$AC60,$AE60,$AG60,$AI60,$AK60,$AM60,$AS60,$AU60,$AO60,$AQ60),5)</f>
        <v>0</v>
      </c>
      <c r="BA60" s="62">
        <f>LARGE(($I60,$K60,$M60,$O60,$Q60,$S60,$U60,$W60,$Y60,$AA60,$AC60,$AE60,$AG60,$AI60,$AK60,$AM60,$AS60,$AU60,$AO60,$AQ60),6)</f>
        <v>0</v>
      </c>
      <c r="BB60" s="62">
        <f>LARGE(($I60,$K60,$M60,$O60,$Q60,$S60,$U60,$W60,$Y60,$AA60,$AC60,$AE60,$AG60,$AI60,$AK60,$AM60,$AS60,$AU60,$AO60,$AQ60),7)</f>
        <v>0</v>
      </c>
      <c r="BC60" s="62">
        <f>LARGE(($I60,$K60,$M60,$O60,$Q60,$S60,$U60,$W60,$Y60,$AA60,$AC60,$AE60,$AG60,$AI60,$AK60,$AM60,$AS60,$AU60,$AO60,$AQ60),8)</f>
        <v>0</v>
      </c>
      <c r="BD60" s="62">
        <f>LARGE(($I60,$K60,$M60,$O60,$Q60,$S60,$U60,$W60,$Y60,$AA60,$AC60,$AE60,$AG60,$AI60,$AK60,$AM60,$AS60,$AU60,$AO60,$AQ60),9)</f>
        <v>0</v>
      </c>
    </row>
    <row r="61" spans="1:56" ht="16.5" thickBot="1">
      <c r="A61" s="220">
        <f t="shared" si="3"/>
        <v>57</v>
      </c>
      <c r="B61" s="36"/>
      <c r="C61" s="68"/>
      <c r="D61" s="69"/>
      <c r="E61" s="47">
        <f t="shared" si="4"/>
        <v>0</v>
      </c>
      <c r="F61" s="44">
        <f t="shared" si="5"/>
        <v>0</v>
      </c>
      <c r="G61" s="35">
        <f t="shared" si="6"/>
        <v>0</v>
      </c>
      <c r="H61" s="48"/>
      <c r="I61" s="37">
        <f>LOOKUP(H61,Poängberäkning!$B$6:$B$97,Poängberäkning!$C$6:$C$97)</f>
        <v>0</v>
      </c>
      <c r="J61" s="48"/>
      <c r="K61" s="37">
        <f>LOOKUP(J61,Poängberäkning!$B$6:$B$97,Poängberäkning!$C$6:$C$97)</f>
        <v>0</v>
      </c>
      <c r="L61" s="48"/>
      <c r="M61" s="37">
        <f>LOOKUP(L61,Poängberäkning!$B$6:$B$97,Poängberäkning!$C$6:$C$97)</f>
        <v>0</v>
      </c>
      <c r="N61" s="48"/>
      <c r="O61" s="37">
        <f>LOOKUP(N61,Poängberäkning!$B$6:$B$97,Poängberäkning!$C$6:$C$97)</f>
        <v>0</v>
      </c>
      <c r="P61" s="48"/>
      <c r="Q61" s="37">
        <f>LOOKUP(P61,Poängberäkning!$B$6:$B$97,Poängberäkning!$C$6:$C$97)</f>
        <v>0</v>
      </c>
      <c r="R61" s="48"/>
      <c r="S61" s="37">
        <f>LOOKUP(R61,Poängberäkning!$B$6:$B$97,Poängberäkning!$C$6:$C$97)</f>
        <v>0</v>
      </c>
      <c r="T61" s="59"/>
      <c r="U61" s="38">
        <f>LOOKUP(T61,Poängberäkning!$B$6:$B$97,Poängberäkning!$C$6:$C$97)</f>
        <v>0</v>
      </c>
      <c r="V61" s="49"/>
      <c r="W61" s="38">
        <f>LOOKUP(V61,Poängberäkning!$B$6:$B$97,Poängberäkning!$C$6:$C$97)</f>
        <v>0</v>
      </c>
      <c r="X61" s="49"/>
      <c r="Y61" s="38">
        <f>LOOKUP(X61,Poängberäkning!$B$6:$B$97,Poängberäkning!$C$6:$C$97)</f>
        <v>0</v>
      </c>
      <c r="Z61" s="49"/>
      <c r="AA61" s="38">
        <f>LOOKUP(Z61,Poängberäkning!$B$6:$B$97,Poängberäkning!$C$6:$C$97)</f>
        <v>0</v>
      </c>
      <c r="AB61" s="49"/>
      <c r="AC61" s="38">
        <f>LOOKUP(AB61,Poängberäkning!$B$6:$B$97,Poängberäkning!$C$6:$C$97)</f>
        <v>0</v>
      </c>
      <c r="AD61" s="49"/>
      <c r="AE61" s="38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1"/>
      <c r="AI61" s="132">
        <f>LOOKUP(AH61,Poängberäkning!$B$6:$B$97,Poängberäkning!$C$6:$C$97)</f>
        <v>0</v>
      </c>
      <c r="AJ61" s="93"/>
      <c r="AK61" s="61">
        <f>LOOKUP(AJ61,Poängberäkning!$B$6:$B$97,Poängberäkning!$C$6:$C$97)</f>
        <v>0</v>
      </c>
      <c r="AL61" s="93"/>
      <c r="AM61" s="61">
        <f>LOOKUP(AL61,Poängberäkning!$B$6:$B$97,Poängberäkning!$C$6:$C$97)</f>
        <v>0</v>
      </c>
      <c r="AN61" s="93"/>
      <c r="AO61" s="133">
        <f>LOOKUP(AN61,Poängberäkning!$B$6:$B$97,Poängberäkning!$C$6:$C$97)</f>
        <v>0</v>
      </c>
      <c r="AP61" s="93"/>
      <c r="AQ61" s="135">
        <f>LOOKUP(AP61,Poängberäkning!$B$6:$B$97,Poängberäkning!$C$6:$C$97)</f>
        <v>0</v>
      </c>
      <c r="AR61" s="93"/>
      <c r="AS61" s="133">
        <f>LOOKUP(AR61,Poängberäkning!$B$6:$B$97,Poängberäkning!$C$6:$C$97)</f>
        <v>0</v>
      </c>
      <c r="AT61" s="93"/>
      <c r="AU61" s="135">
        <f>LOOKUP(AT61,Poängberäkning!$B$6:$B$97,Poängberäkning!$C$6:$C$97)</f>
        <v>0</v>
      </c>
      <c r="AV61" s="64">
        <f>LARGE(($I61,$K61,$M61,$O61,$Q61,$S61,$U61,$W61,$Y61,$AA61,$AC61,$AE61,$AG61,$AI61,$AK61,$AM61,$AS61,$AU61,$AO61,$AQ61),1)</f>
        <v>0</v>
      </c>
      <c r="AW61" s="62">
        <f>LARGE(($I61,$K61,$M61,$O61,$Q61,$S61,$U61,$W61,$Y61,$AA61,$AC61,$AE61,$AG61,$AI61,$AK61,$AM61,$AS61,$AU61,$AO61,$AQ61),2)</f>
        <v>0</v>
      </c>
      <c r="AX61" s="62">
        <f>LARGE(($I61,$K61,$M61,$O61,$Q61,$S61,$U61,$W61,$Y61,$AA61,$AC61,$AE61,$AG61,$AI61,$AK61,$AM61,$AS61,$AU61,$AO61,$AQ61),3)</f>
        <v>0</v>
      </c>
      <c r="AY61" s="62">
        <f>LARGE(($I61,$K61,$M61,$O61,$Q61,$S61,$U61,$W61,$Y61,$AA61,$AC61,$AE61,$AG61,$AI61,$AK61,$AM61,$AS61,$AU61,$AO61,$AQ61),4)</f>
        <v>0</v>
      </c>
      <c r="AZ61" s="62">
        <f>LARGE(($I61,$K61,$M61,$O61,$Q61,$S61,$U61,$W61,$Y61,$AA61,$AC61,$AE61,$AG61,$AI61,$AK61,$AM61,$AS61,$AU61,$AO61,$AQ61),5)</f>
        <v>0</v>
      </c>
      <c r="BA61" s="62">
        <f>LARGE(($I61,$K61,$M61,$O61,$Q61,$S61,$U61,$W61,$Y61,$AA61,$AC61,$AE61,$AG61,$AI61,$AK61,$AM61,$AS61,$AU61,$AO61,$AQ61),6)</f>
        <v>0</v>
      </c>
      <c r="BB61" s="62">
        <f>LARGE(($I61,$K61,$M61,$O61,$Q61,$S61,$U61,$W61,$Y61,$AA61,$AC61,$AE61,$AG61,$AI61,$AK61,$AM61,$AS61,$AU61,$AO61,$AQ61),7)</f>
        <v>0</v>
      </c>
      <c r="BC61" s="62">
        <f>LARGE(($I61,$K61,$M61,$O61,$Q61,$S61,$U61,$W61,$Y61,$AA61,$AC61,$AE61,$AG61,$AI61,$AK61,$AM61,$AS61,$AU61,$AO61,$AQ61),8)</f>
        <v>0</v>
      </c>
      <c r="BD61" s="62">
        <f>LARGE(($I61,$K61,$M61,$O61,$Q61,$S61,$U61,$W61,$Y61,$AA61,$AC61,$AE61,$AG61,$AI61,$AK61,$AM61,$AS61,$AU61,$AO61,$AQ61),9)</f>
        <v>0</v>
      </c>
    </row>
    <row r="62" spans="1:56" ht="16.5" thickBot="1">
      <c r="A62" s="220">
        <f t="shared" si="3"/>
        <v>58</v>
      </c>
      <c r="B62" s="36"/>
      <c r="C62" s="68"/>
      <c r="D62" s="69"/>
      <c r="E62" s="47">
        <f t="shared" si="4"/>
        <v>0</v>
      </c>
      <c r="F62" s="44">
        <f t="shared" si="5"/>
        <v>0</v>
      </c>
      <c r="G62" s="35">
        <f t="shared" si="6"/>
        <v>0</v>
      </c>
      <c r="H62" s="48"/>
      <c r="I62" s="37">
        <f>LOOKUP(H62,Poängberäkning!$B$6:$B$97,Poängberäkning!$C$6:$C$97)</f>
        <v>0</v>
      </c>
      <c r="J62" s="48"/>
      <c r="K62" s="37">
        <f>LOOKUP(J62,Poängberäkning!$B$6:$B$97,Poängberäkning!$C$6:$C$97)</f>
        <v>0</v>
      </c>
      <c r="L62" s="48"/>
      <c r="M62" s="37">
        <f>LOOKUP(L62,Poängberäkning!$B$6:$B$97,Poängberäkning!$C$6:$C$97)</f>
        <v>0</v>
      </c>
      <c r="N62" s="48"/>
      <c r="O62" s="37">
        <f>LOOKUP(N62,Poängberäkning!$B$6:$B$97,Poängberäkning!$C$6:$C$97)</f>
        <v>0</v>
      </c>
      <c r="P62" s="48"/>
      <c r="Q62" s="37">
        <f>LOOKUP(P62,Poängberäkning!$B$6:$B$97,Poängberäkning!$C$6:$C$97)</f>
        <v>0</v>
      </c>
      <c r="R62" s="48"/>
      <c r="S62" s="37">
        <f>LOOKUP(R62,Poängberäkning!$B$6:$B$97,Poängberäkning!$C$6:$C$97)</f>
        <v>0</v>
      </c>
      <c r="T62" s="59"/>
      <c r="U62" s="38">
        <f>LOOKUP(T62,Poängberäkning!$B$6:$B$97,Poängberäkning!$C$6:$C$97)</f>
        <v>0</v>
      </c>
      <c r="V62" s="49"/>
      <c r="W62" s="38">
        <f>LOOKUP(V62,Poängberäkning!$B$6:$B$97,Poängberäkning!$C$6:$C$97)</f>
        <v>0</v>
      </c>
      <c r="X62" s="49"/>
      <c r="Y62" s="38">
        <f>LOOKUP(X62,Poängberäkning!$B$6:$B$97,Poängberäkning!$C$6:$C$97)</f>
        <v>0</v>
      </c>
      <c r="Z62" s="49"/>
      <c r="AA62" s="38">
        <f>LOOKUP(Z62,Poängberäkning!$B$6:$B$97,Poängberäkning!$C$6:$C$97)</f>
        <v>0</v>
      </c>
      <c r="AB62" s="49"/>
      <c r="AC62" s="38">
        <f>LOOKUP(AB62,Poängberäkning!$B$6:$B$97,Poängberäkning!$C$6:$C$97)</f>
        <v>0</v>
      </c>
      <c r="AD62" s="49"/>
      <c r="AE62" s="38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1"/>
      <c r="AI62" s="132">
        <f>LOOKUP(AH62,Poängberäkning!$B$6:$B$97,Poängberäkning!$C$6:$C$97)</f>
        <v>0</v>
      </c>
      <c r="AJ62" s="93"/>
      <c r="AK62" s="61">
        <f>LOOKUP(AJ62,Poängberäkning!$B$6:$B$97,Poängberäkning!$C$6:$C$97)</f>
        <v>0</v>
      </c>
      <c r="AL62" s="93"/>
      <c r="AM62" s="61">
        <f>LOOKUP(AL62,Poängberäkning!$B$6:$B$97,Poängberäkning!$C$6:$C$97)</f>
        <v>0</v>
      </c>
      <c r="AN62" s="93"/>
      <c r="AO62" s="133">
        <f>LOOKUP(AN62,Poängberäkning!$B$6:$B$97,Poängberäkning!$C$6:$C$97)</f>
        <v>0</v>
      </c>
      <c r="AP62" s="93"/>
      <c r="AQ62" s="135">
        <f>LOOKUP(AP62,Poängberäkning!$B$6:$B$97,Poängberäkning!$C$6:$C$97)</f>
        <v>0</v>
      </c>
      <c r="AR62" s="93"/>
      <c r="AS62" s="133">
        <f>LOOKUP(AR62,Poängberäkning!$B$6:$B$97,Poängberäkning!$C$6:$C$97)</f>
        <v>0</v>
      </c>
      <c r="AT62" s="93"/>
      <c r="AU62" s="135">
        <f>LOOKUP(AT62,Poängberäkning!$B$6:$B$97,Poängberäkning!$C$6:$C$97)</f>
        <v>0</v>
      </c>
      <c r="AV62" s="64">
        <f>LARGE(($I62,$K62,$M62,$O62,$Q62,$S62,$U62,$W62,$Y62,$AA62,$AC62,$AE62,$AG62,$AI62,$AK62,$AM62,$AS62,$AU62,$AO62,$AQ62),1)</f>
        <v>0</v>
      </c>
      <c r="AW62" s="62">
        <f>LARGE(($I62,$K62,$M62,$O62,$Q62,$S62,$U62,$W62,$Y62,$AA62,$AC62,$AE62,$AG62,$AI62,$AK62,$AM62,$AS62,$AU62,$AO62,$AQ62),2)</f>
        <v>0</v>
      </c>
      <c r="AX62" s="62">
        <f>LARGE(($I62,$K62,$M62,$O62,$Q62,$S62,$U62,$W62,$Y62,$AA62,$AC62,$AE62,$AG62,$AI62,$AK62,$AM62,$AS62,$AU62,$AO62,$AQ62),3)</f>
        <v>0</v>
      </c>
      <c r="AY62" s="62">
        <f>LARGE(($I62,$K62,$M62,$O62,$Q62,$S62,$U62,$W62,$Y62,$AA62,$AC62,$AE62,$AG62,$AI62,$AK62,$AM62,$AS62,$AU62,$AO62,$AQ62),4)</f>
        <v>0</v>
      </c>
      <c r="AZ62" s="62">
        <f>LARGE(($I62,$K62,$M62,$O62,$Q62,$S62,$U62,$W62,$Y62,$AA62,$AC62,$AE62,$AG62,$AI62,$AK62,$AM62,$AS62,$AU62,$AO62,$AQ62),5)</f>
        <v>0</v>
      </c>
      <c r="BA62" s="62">
        <f>LARGE(($I62,$K62,$M62,$O62,$Q62,$S62,$U62,$W62,$Y62,$AA62,$AC62,$AE62,$AG62,$AI62,$AK62,$AM62,$AS62,$AU62,$AO62,$AQ62),6)</f>
        <v>0</v>
      </c>
      <c r="BB62" s="62">
        <f>LARGE(($I62,$K62,$M62,$O62,$Q62,$S62,$U62,$W62,$Y62,$AA62,$AC62,$AE62,$AG62,$AI62,$AK62,$AM62,$AS62,$AU62,$AO62,$AQ62),7)</f>
        <v>0</v>
      </c>
      <c r="BC62" s="62">
        <f>LARGE(($I62,$K62,$M62,$O62,$Q62,$S62,$U62,$W62,$Y62,$AA62,$AC62,$AE62,$AG62,$AI62,$AK62,$AM62,$AS62,$AU62,$AO62,$AQ62),8)</f>
        <v>0</v>
      </c>
      <c r="BD62" s="62">
        <f>LARGE(($I62,$K62,$M62,$O62,$Q62,$S62,$U62,$W62,$Y62,$AA62,$AC62,$AE62,$AG62,$AI62,$AK62,$AM62,$AS62,$AU62,$AO62,$AQ62),9)</f>
        <v>0</v>
      </c>
    </row>
    <row r="63" spans="1:56" ht="16.5" thickBot="1">
      <c r="A63" s="220">
        <f t="shared" si="3"/>
        <v>59</v>
      </c>
      <c r="B63" s="36"/>
      <c r="C63" s="70"/>
      <c r="D63" s="71"/>
      <c r="E63" s="47">
        <f t="shared" si="4"/>
        <v>0</v>
      </c>
      <c r="F63" s="44">
        <f t="shared" si="5"/>
        <v>0</v>
      </c>
      <c r="G63" s="35">
        <f t="shared" si="6"/>
        <v>0</v>
      </c>
      <c r="H63" s="48"/>
      <c r="I63" s="37">
        <f>LOOKUP(H63,Poängberäkning!$B$6:$B$97,Poängberäkning!$C$6:$C$97)</f>
        <v>0</v>
      </c>
      <c r="J63" s="48"/>
      <c r="K63" s="37">
        <f>LOOKUP(J63,Poängberäkning!$B$6:$B$97,Poängberäkning!$C$6:$C$97)</f>
        <v>0</v>
      </c>
      <c r="L63" s="48"/>
      <c r="M63" s="37">
        <f>LOOKUP(L63,Poängberäkning!$B$6:$B$97,Poängberäkning!$C$6:$C$97)</f>
        <v>0</v>
      </c>
      <c r="N63" s="48"/>
      <c r="O63" s="37">
        <f>LOOKUP(N63,Poängberäkning!$B$6:$B$97,Poängberäkning!$C$6:$C$97)</f>
        <v>0</v>
      </c>
      <c r="P63" s="48"/>
      <c r="Q63" s="37">
        <f>LOOKUP(P63,Poängberäkning!$B$6:$B$97,Poängberäkning!$C$6:$C$97)</f>
        <v>0</v>
      </c>
      <c r="R63" s="48"/>
      <c r="S63" s="37">
        <f>LOOKUP(R63,Poängberäkning!$B$6:$B$97,Poängberäkning!$C$6:$C$97)</f>
        <v>0</v>
      </c>
      <c r="T63" s="59"/>
      <c r="U63" s="38">
        <f>LOOKUP(T63,Poängberäkning!$B$6:$B$97,Poängberäkning!$C$6:$C$97)</f>
        <v>0</v>
      </c>
      <c r="V63" s="49"/>
      <c r="W63" s="38">
        <f>LOOKUP(V63,Poängberäkning!$B$6:$B$97,Poängberäkning!$C$6:$C$97)</f>
        <v>0</v>
      </c>
      <c r="X63" s="49"/>
      <c r="Y63" s="38">
        <f>LOOKUP(X63,Poängberäkning!$B$6:$B$97,Poängberäkning!$C$6:$C$97)</f>
        <v>0</v>
      </c>
      <c r="Z63" s="49"/>
      <c r="AA63" s="38">
        <f>LOOKUP(Z63,Poängberäkning!$B$6:$B$97,Poängberäkning!$C$6:$C$97)</f>
        <v>0</v>
      </c>
      <c r="AB63" s="49"/>
      <c r="AC63" s="38">
        <f>LOOKUP(AB63,Poängberäkning!$B$6:$B$97,Poängberäkning!$C$6:$C$97)</f>
        <v>0</v>
      </c>
      <c r="AD63" s="49"/>
      <c r="AE63" s="38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1"/>
      <c r="AI63" s="132">
        <f>LOOKUP(AH63,Poängberäkning!$B$6:$B$97,Poängberäkning!$C$6:$C$97)</f>
        <v>0</v>
      </c>
      <c r="AJ63" s="93"/>
      <c r="AK63" s="61">
        <f>LOOKUP(AJ63,Poängberäkning!$B$6:$B$97,Poängberäkning!$C$6:$C$97)</f>
        <v>0</v>
      </c>
      <c r="AL63" s="93"/>
      <c r="AM63" s="61">
        <f>LOOKUP(AL63,Poängberäkning!$B$6:$B$97,Poängberäkning!$C$6:$C$97)</f>
        <v>0</v>
      </c>
      <c r="AN63" s="93"/>
      <c r="AO63" s="133">
        <f>LOOKUP(AN63,Poängberäkning!$B$6:$B$97,Poängberäkning!$C$6:$C$97)</f>
        <v>0</v>
      </c>
      <c r="AP63" s="93"/>
      <c r="AQ63" s="135">
        <f>LOOKUP(AP63,Poängberäkning!$B$6:$B$97,Poängberäkning!$C$6:$C$97)</f>
        <v>0</v>
      </c>
      <c r="AR63" s="93"/>
      <c r="AS63" s="133">
        <f>LOOKUP(AR63,Poängberäkning!$B$6:$B$97,Poängberäkning!$C$6:$C$97)</f>
        <v>0</v>
      </c>
      <c r="AT63" s="93"/>
      <c r="AU63" s="135">
        <f>LOOKUP(AT63,Poängberäkning!$B$6:$B$97,Poängberäkning!$C$6:$C$97)</f>
        <v>0</v>
      </c>
      <c r="AV63" s="64">
        <f>LARGE(($I63,$K63,$M63,$O63,$Q63,$S63,$U63,$W63,$Y63,$AA63,$AC63,$AE63,$AG63,$AI63,$AK63,$AM63,$AS63,$AU63,$AO63,$AQ63),1)</f>
        <v>0</v>
      </c>
      <c r="AW63" s="62">
        <f>LARGE(($I63,$K63,$M63,$O63,$Q63,$S63,$U63,$W63,$Y63,$AA63,$AC63,$AE63,$AG63,$AI63,$AK63,$AM63,$AS63,$AU63,$AO63,$AQ63),2)</f>
        <v>0</v>
      </c>
      <c r="AX63" s="62">
        <f>LARGE(($I63,$K63,$M63,$O63,$Q63,$S63,$U63,$W63,$Y63,$AA63,$AC63,$AE63,$AG63,$AI63,$AK63,$AM63,$AS63,$AU63,$AO63,$AQ63),3)</f>
        <v>0</v>
      </c>
      <c r="AY63" s="62">
        <f>LARGE(($I63,$K63,$M63,$O63,$Q63,$S63,$U63,$W63,$Y63,$AA63,$AC63,$AE63,$AG63,$AI63,$AK63,$AM63,$AS63,$AU63,$AO63,$AQ63),4)</f>
        <v>0</v>
      </c>
      <c r="AZ63" s="62">
        <f>LARGE(($I63,$K63,$M63,$O63,$Q63,$S63,$U63,$W63,$Y63,$AA63,$AC63,$AE63,$AG63,$AI63,$AK63,$AM63,$AS63,$AU63,$AO63,$AQ63),5)</f>
        <v>0</v>
      </c>
      <c r="BA63" s="62">
        <f>LARGE(($I63,$K63,$M63,$O63,$Q63,$S63,$U63,$W63,$Y63,$AA63,$AC63,$AE63,$AG63,$AI63,$AK63,$AM63,$AS63,$AU63,$AO63,$AQ63),6)</f>
        <v>0</v>
      </c>
      <c r="BB63" s="62">
        <f>LARGE(($I63,$K63,$M63,$O63,$Q63,$S63,$U63,$W63,$Y63,$AA63,$AC63,$AE63,$AG63,$AI63,$AK63,$AM63,$AS63,$AU63,$AO63,$AQ63),7)</f>
        <v>0</v>
      </c>
      <c r="BC63" s="62">
        <f>LARGE(($I63,$K63,$M63,$O63,$Q63,$S63,$U63,$W63,$Y63,$AA63,$AC63,$AE63,$AG63,$AI63,$AK63,$AM63,$AS63,$AU63,$AO63,$AQ63),8)</f>
        <v>0</v>
      </c>
      <c r="BD63" s="62">
        <f>LARGE(($I63,$K63,$M63,$O63,$Q63,$S63,$U63,$W63,$Y63,$AA63,$AC63,$AE63,$AG63,$AI63,$AK63,$AM63,$AS63,$AU63,$AO63,$AQ63),9)</f>
        <v>0</v>
      </c>
    </row>
    <row r="64" spans="1:56" ht="16.5" thickBot="1">
      <c r="A64" s="220">
        <f t="shared" si="3"/>
        <v>60</v>
      </c>
      <c r="B64" s="36"/>
      <c r="C64" s="70"/>
      <c r="D64" s="71"/>
      <c r="E64" s="47">
        <f t="shared" si="4"/>
        <v>0</v>
      </c>
      <c r="F64" s="44">
        <f t="shared" si="5"/>
        <v>0</v>
      </c>
      <c r="G64" s="35">
        <f t="shared" si="6"/>
        <v>0</v>
      </c>
      <c r="H64" s="48"/>
      <c r="I64" s="37">
        <f>LOOKUP(H64,Poängberäkning!$B$6:$B$97,Poängberäkning!$C$6:$C$97)</f>
        <v>0</v>
      </c>
      <c r="J64" s="48"/>
      <c r="K64" s="37">
        <f>LOOKUP(J64,Poängberäkning!$B$6:$B$97,Poängberäkning!$C$6:$C$97)</f>
        <v>0</v>
      </c>
      <c r="L64" s="48"/>
      <c r="M64" s="37">
        <f>LOOKUP(L64,Poängberäkning!$B$6:$B$97,Poängberäkning!$C$6:$C$97)</f>
        <v>0</v>
      </c>
      <c r="N64" s="48"/>
      <c r="O64" s="37">
        <f>LOOKUP(N64,Poängberäkning!$B$6:$B$97,Poängberäkning!$C$6:$C$97)</f>
        <v>0</v>
      </c>
      <c r="P64" s="48"/>
      <c r="Q64" s="37">
        <f>LOOKUP(P64,Poängberäkning!$B$6:$B$97,Poängberäkning!$C$6:$C$97)</f>
        <v>0</v>
      </c>
      <c r="R64" s="165"/>
      <c r="S64" s="166">
        <f>LOOKUP(R64,Poängberäkning!$B$6:$B$97,Poängberäkning!$C$6:$C$97)</f>
        <v>0</v>
      </c>
      <c r="T64" s="59"/>
      <c r="U64" s="38">
        <f>LOOKUP(T64,Poängberäkning!$B$6:$B$97,Poängberäkning!$C$6:$C$97)</f>
        <v>0</v>
      </c>
      <c r="V64" s="49"/>
      <c r="W64" s="38">
        <f>LOOKUP(V64,Poängberäkning!$B$6:$B$97,Poängberäkning!$C$6:$C$97)</f>
        <v>0</v>
      </c>
      <c r="X64" s="49"/>
      <c r="Y64" s="38">
        <f>LOOKUP(X64,Poängberäkning!$B$6:$B$97,Poängberäkning!$C$6:$C$97)</f>
        <v>0</v>
      </c>
      <c r="Z64" s="49"/>
      <c r="AA64" s="38">
        <f>LOOKUP(Z64,Poängberäkning!$B$6:$B$97,Poängberäkning!$C$6:$C$97)</f>
        <v>0</v>
      </c>
      <c r="AB64" s="49"/>
      <c r="AC64" s="38">
        <f>LOOKUP(AB64,Poängberäkning!$B$6:$B$97,Poängberäkning!$C$6:$C$97)</f>
        <v>0</v>
      </c>
      <c r="AD64" s="49"/>
      <c r="AE64" s="38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1"/>
      <c r="AI64" s="132">
        <f>LOOKUP(AH64,Poängberäkning!$B$6:$B$97,Poängberäkning!$C$6:$C$97)</f>
        <v>0</v>
      </c>
      <c r="AJ64" s="93"/>
      <c r="AK64" s="61">
        <f>LOOKUP(AJ64,Poängberäkning!$B$6:$B$97,Poängberäkning!$C$6:$C$97)</f>
        <v>0</v>
      </c>
      <c r="AL64" s="93"/>
      <c r="AM64" s="61">
        <f>LOOKUP(AL64,Poängberäkning!$B$6:$B$97,Poängberäkning!$C$6:$C$97)</f>
        <v>0</v>
      </c>
      <c r="AN64" s="93"/>
      <c r="AO64" s="133">
        <f>LOOKUP(AN64,Poängberäkning!$B$6:$B$97,Poängberäkning!$C$6:$C$97)</f>
        <v>0</v>
      </c>
      <c r="AP64" s="93"/>
      <c r="AQ64" s="135">
        <f>LOOKUP(AP64,Poängberäkning!$B$6:$B$97,Poängberäkning!$C$6:$C$97)</f>
        <v>0</v>
      </c>
      <c r="AR64" s="93"/>
      <c r="AS64" s="133">
        <f>LOOKUP(AR64,Poängberäkning!$B$6:$B$97,Poängberäkning!$C$6:$C$97)</f>
        <v>0</v>
      </c>
      <c r="AT64" s="93"/>
      <c r="AU64" s="135">
        <f>LOOKUP(AT64,Poängberäkning!$B$6:$B$97,Poängberäkning!$C$6:$C$97)</f>
        <v>0</v>
      </c>
      <c r="AV64" s="64">
        <f>LARGE(($I64,$K64,$M64,$O64,$Q64,$S64,$U64,$W64,$Y64,$AA64,$AC64,$AE64,$AG64,$AI64,$AK64,$AM64,$AS64,$AU64,$AO64,$AQ64),1)</f>
        <v>0</v>
      </c>
      <c r="AW64" s="62">
        <f>LARGE(($I64,$K64,$M64,$O64,$Q64,$S64,$U64,$W64,$Y64,$AA64,$AC64,$AE64,$AG64,$AI64,$AK64,$AM64,$AS64,$AU64,$AO64,$AQ64),2)</f>
        <v>0</v>
      </c>
      <c r="AX64" s="62">
        <f>LARGE(($I64,$K64,$M64,$O64,$Q64,$S64,$U64,$W64,$Y64,$AA64,$AC64,$AE64,$AG64,$AI64,$AK64,$AM64,$AS64,$AU64,$AO64,$AQ64),3)</f>
        <v>0</v>
      </c>
      <c r="AY64" s="62">
        <f>LARGE(($I64,$K64,$M64,$O64,$Q64,$S64,$U64,$W64,$Y64,$AA64,$AC64,$AE64,$AG64,$AI64,$AK64,$AM64,$AS64,$AU64,$AO64,$AQ64),4)</f>
        <v>0</v>
      </c>
      <c r="AZ64" s="62">
        <f>LARGE(($I64,$K64,$M64,$O64,$Q64,$S64,$U64,$W64,$Y64,$AA64,$AC64,$AE64,$AG64,$AI64,$AK64,$AM64,$AS64,$AU64,$AO64,$AQ64),5)</f>
        <v>0</v>
      </c>
      <c r="BA64" s="62">
        <f>LARGE(($I64,$K64,$M64,$O64,$Q64,$S64,$U64,$W64,$Y64,$AA64,$AC64,$AE64,$AG64,$AI64,$AK64,$AM64,$AS64,$AU64,$AO64,$AQ64),6)</f>
        <v>0</v>
      </c>
      <c r="BB64" s="62">
        <f>LARGE(($I64,$K64,$M64,$O64,$Q64,$S64,$U64,$W64,$Y64,$AA64,$AC64,$AE64,$AG64,$AI64,$AK64,$AM64,$AS64,$AU64,$AO64,$AQ64),7)</f>
        <v>0</v>
      </c>
      <c r="BC64" s="62">
        <f>LARGE(($I64,$K64,$M64,$O64,$Q64,$S64,$U64,$W64,$Y64,$AA64,$AC64,$AE64,$AG64,$AI64,$AK64,$AM64,$AS64,$AU64,$AO64,$AQ64),8)</f>
        <v>0</v>
      </c>
      <c r="BD64" s="62">
        <f>LARGE(($I64,$K64,$M64,$O64,$Q64,$S64,$U64,$W64,$Y64,$AA64,$AC64,$AE64,$AG64,$AI64,$AK64,$AM64,$AS64,$AU64,$AO64,$AQ64),9)</f>
        <v>0</v>
      </c>
    </row>
  </sheetData>
  <sheetProtection password="CC06" sheet="1"/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0" sqref="C20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8.57421875" style="0" bestFit="1" customWidth="1"/>
    <col min="5" max="10" width="11.7109375" style="0" customWidth="1"/>
    <col min="11" max="11" width="11.8515625" style="0" customWidth="1"/>
    <col min="12" max="12" width="11.7109375" style="0" customWidth="1"/>
    <col min="13" max="13" width="10.8515625" style="0" customWidth="1"/>
    <col min="14" max="14" width="10.421875" style="0" customWidth="1"/>
  </cols>
  <sheetData>
    <row r="1" spans="2:11" ht="16.5" thickBot="1">
      <c r="B1" s="110" t="s">
        <v>132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" customHeight="1" thickBot="1">
      <c r="B2" s="109" t="s">
        <v>52</v>
      </c>
      <c r="C2" s="58"/>
      <c r="D2" s="77"/>
      <c r="E2" s="272" t="str">
        <f>'D U-16'!H3</f>
        <v>Kungsberget SL</v>
      </c>
      <c r="F2" s="273"/>
      <c r="G2" s="272" t="str">
        <f>'D U-16'!L3</f>
        <v>Kungsberget SL</v>
      </c>
      <c r="H2" s="273"/>
      <c r="I2" s="272" t="str">
        <f>'D U-16'!P3</f>
        <v>Arvika SL</v>
      </c>
      <c r="J2" s="273"/>
      <c r="K2" s="106"/>
    </row>
    <row r="3" spans="1:14" ht="63" customHeight="1" thickBot="1">
      <c r="A3" t="s">
        <v>34</v>
      </c>
      <c r="B3" s="84" t="s">
        <v>7</v>
      </c>
      <c r="C3" s="218" t="s">
        <v>3</v>
      </c>
      <c r="D3" s="219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80" t="s">
        <v>38</v>
      </c>
      <c r="K3" s="120" t="s">
        <v>8</v>
      </c>
      <c r="L3" s="108" t="s">
        <v>51</v>
      </c>
      <c r="M3" s="121" t="s">
        <v>53</v>
      </c>
      <c r="N3" s="121" t="s">
        <v>54</v>
      </c>
    </row>
    <row r="4" spans="1:14" ht="13.5" thickBot="1">
      <c r="A4">
        <v>1</v>
      </c>
      <c r="B4" s="136">
        <v>1</v>
      </c>
      <c r="C4" s="41" t="str">
        <f>'D U-16'!C6</f>
        <v>Matilda Grundén</v>
      </c>
      <c r="D4" s="174" t="str">
        <f>'D U-16'!D6</f>
        <v>Sälens IF</v>
      </c>
      <c r="E4" s="83">
        <f>'D U-16'!I6</f>
        <v>100</v>
      </c>
      <c r="F4" s="76">
        <f>'D U-16'!K6</f>
        <v>100</v>
      </c>
      <c r="G4" s="81">
        <f>'D U-16'!M6</f>
        <v>80</v>
      </c>
      <c r="H4" s="76">
        <f>'D U-16'!O6</f>
        <v>80</v>
      </c>
      <c r="I4" s="81">
        <f>'D U-16'!Q6</f>
        <v>100</v>
      </c>
      <c r="J4" s="76">
        <f>'D U-16'!S6</f>
        <v>80</v>
      </c>
      <c r="K4" s="111">
        <f aca="true" t="shared" si="0" ref="K4:K35">SUM(E4:J4)</f>
        <v>540</v>
      </c>
      <c r="L4" s="113">
        <f aca="true" t="shared" si="1" ref="L4:L35">LARGE(E4:J4,1)+LARGE(E4:J4,2)+LARGE(E4:J4,3)</f>
        <v>300</v>
      </c>
      <c r="M4" s="118">
        <f aca="true" t="shared" si="2" ref="M4:M35">LARGE(E4:J4,4)</f>
        <v>80</v>
      </c>
      <c r="N4" s="116">
        <f aca="true" t="shared" si="3" ref="N4:N35">LARGE(E4:J4,5)</f>
        <v>80</v>
      </c>
    </row>
    <row r="5" spans="1:14" ht="13.5" thickBot="1">
      <c r="A5">
        <f aca="true" t="shared" si="4" ref="A5:A36">1+A4</f>
        <v>2</v>
      </c>
      <c r="B5" s="81">
        <f aca="true" t="shared" si="5" ref="B5:B36">1+B4</f>
        <v>2</v>
      </c>
      <c r="C5" s="41" t="str">
        <f>'D U-16'!C5</f>
        <v>Lisa Livfendahl</v>
      </c>
      <c r="D5" s="88" t="str">
        <f>'D U-16'!D5</f>
        <v>Sälens IF</v>
      </c>
      <c r="E5" s="215">
        <f>'D U-16'!I5</f>
        <v>0</v>
      </c>
      <c r="F5" s="76">
        <f>'D U-16'!K5</f>
        <v>70</v>
      </c>
      <c r="G5" s="81">
        <f>'D U-16'!M5</f>
        <v>100</v>
      </c>
      <c r="H5" s="76">
        <f>'D U-16'!O5</f>
        <v>100</v>
      </c>
      <c r="I5" s="81">
        <f>'D U-16'!Q5</f>
        <v>80</v>
      </c>
      <c r="J5" s="81">
        <f>'D U-16'!S5</f>
        <v>100</v>
      </c>
      <c r="K5" s="111">
        <f t="shared" si="0"/>
        <v>450</v>
      </c>
      <c r="L5" s="113">
        <f t="shared" si="1"/>
        <v>300</v>
      </c>
      <c r="M5" s="118">
        <f t="shared" si="2"/>
        <v>80</v>
      </c>
      <c r="N5" s="116">
        <f t="shared" si="3"/>
        <v>70</v>
      </c>
    </row>
    <row r="6" spans="1:14" ht="13.5" thickBot="1">
      <c r="A6">
        <f t="shared" si="4"/>
        <v>3</v>
      </c>
      <c r="B6" s="54">
        <f t="shared" si="5"/>
        <v>3</v>
      </c>
      <c r="C6" s="41" t="str">
        <f>'D U-16'!C8</f>
        <v>Lisa Andersson</v>
      </c>
      <c r="D6" s="88" t="str">
        <f>'D U-16'!D8</f>
        <v>Gävle Alpina SK</v>
      </c>
      <c r="E6" s="83">
        <f>'D U-16'!I8</f>
        <v>80</v>
      </c>
      <c r="F6" s="76">
        <f>'D U-16'!K8</f>
        <v>80</v>
      </c>
      <c r="G6" s="81">
        <f>'D U-16'!M8</f>
        <v>60</v>
      </c>
      <c r="H6" s="76">
        <f>'D U-16'!O8</f>
        <v>60</v>
      </c>
      <c r="I6" s="81">
        <f>'D U-16'!Q8</f>
        <v>70</v>
      </c>
      <c r="J6" s="76">
        <f>'D U-16'!S8</f>
        <v>55</v>
      </c>
      <c r="K6" s="111">
        <f t="shared" si="0"/>
        <v>405</v>
      </c>
      <c r="L6" s="113">
        <f t="shared" si="1"/>
        <v>230</v>
      </c>
      <c r="M6" s="118">
        <f t="shared" si="2"/>
        <v>60</v>
      </c>
      <c r="N6" s="116">
        <f t="shared" si="3"/>
        <v>60</v>
      </c>
    </row>
    <row r="7" spans="1:14" ht="13.5" thickBot="1">
      <c r="A7">
        <f t="shared" si="4"/>
        <v>4</v>
      </c>
      <c r="B7" s="54">
        <f t="shared" si="5"/>
        <v>4</v>
      </c>
      <c r="C7" s="41" t="str">
        <f>'D U-16'!C9</f>
        <v>Sofia Raij</v>
      </c>
      <c r="D7" s="88" t="str">
        <f>'D U-16'!D9</f>
        <v>Kils SLK</v>
      </c>
      <c r="E7" s="83">
        <f>'D U-16'!I9</f>
        <v>70</v>
      </c>
      <c r="F7" s="76">
        <f>'D U-16'!K9</f>
        <v>60</v>
      </c>
      <c r="G7" s="81">
        <f>'D U-16'!M9</f>
        <v>48</v>
      </c>
      <c r="H7" s="76">
        <f>'D U-16'!O9</f>
        <v>42</v>
      </c>
      <c r="I7" s="81">
        <f>'D U-16'!Q9</f>
        <v>55</v>
      </c>
      <c r="J7" s="76">
        <f>'D U-16'!S9</f>
        <v>70</v>
      </c>
      <c r="K7" s="111">
        <f t="shared" si="0"/>
        <v>345</v>
      </c>
      <c r="L7" s="113">
        <f t="shared" si="1"/>
        <v>200</v>
      </c>
      <c r="M7" s="118">
        <f t="shared" si="2"/>
        <v>55</v>
      </c>
      <c r="N7" s="116">
        <f t="shared" si="3"/>
        <v>48</v>
      </c>
    </row>
    <row r="8" spans="1:14" ht="13.5" thickBot="1">
      <c r="A8">
        <f t="shared" si="4"/>
        <v>5</v>
      </c>
      <c r="B8" s="54">
        <f t="shared" si="5"/>
        <v>5</v>
      </c>
      <c r="C8" s="41" t="str">
        <f>'D U-16'!C12</f>
        <v>Minna Åström</v>
      </c>
      <c r="D8" s="88" t="str">
        <f>'D U-16'!D12</f>
        <v>Örebro SLF</v>
      </c>
      <c r="E8" s="83">
        <f>'D U-16'!I12</f>
        <v>60</v>
      </c>
      <c r="F8" s="76">
        <f>'D U-16'!K12</f>
        <v>0</v>
      </c>
      <c r="G8" s="81">
        <f>'D U-16'!M12</f>
        <v>70</v>
      </c>
      <c r="H8" s="76">
        <f>'D U-16'!O12</f>
        <v>70</v>
      </c>
      <c r="I8" s="81">
        <f>'D U-16'!Q12</f>
        <v>0</v>
      </c>
      <c r="J8" s="76">
        <f>'D U-16'!S12</f>
        <v>0</v>
      </c>
      <c r="K8" s="111">
        <f t="shared" si="0"/>
        <v>200</v>
      </c>
      <c r="L8" s="113">
        <f t="shared" si="1"/>
        <v>200</v>
      </c>
      <c r="M8" s="118">
        <f t="shared" si="2"/>
        <v>0</v>
      </c>
      <c r="N8" s="116">
        <f t="shared" si="3"/>
        <v>0</v>
      </c>
    </row>
    <row r="9" spans="1:14" ht="13.5" thickBot="1">
      <c r="A9">
        <f t="shared" si="4"/>
        <v>6</v>
      </c>
      <c r="B9" s="54">
        <f t="shared" si="5"/>
        <v>6</v>
      </c>
      <c r="C9" s="216" t="str">
        <f>'D U-16'!C7</f>
        <v>Louise Ekman</v>
      </c>
      <c r="D9" s="217" t="str">
        <f>'D U-16'!D7</f>
        <v>Gävle Alpina SK</v>
      </c>
      <c r="E9" s="212">
        <f>'D U-16'!I7</f>
        <v>55</v>
      </c>
      <c r="F9" s="213">
        <f>'D U-16'!K7</f>
        <v>55</v>
      </c>
      <c r="G9" s="214">
        <f>'D U-16'!M7</f>
        <v>50</v>
      </c>
      <c r="H9" s="213">
        <f>'D U-16'!O7</f>
        <v>0</v>
      </c>
      <c r="I9" s="81">
        <f>'D U-16'!Q7</f>
        <v>60</v>
      </c>
      <c r="J9" s="76">
        <f>'D U-16'!S7</f>
        <v>50</v>
      </c>
      <c r="K9" s="111">
        <f t="shared" si="0"/>
        <v>270</v>
      </c>
      <c r="L9" s="113">
        <f t="shared" si="1"/>
        <v>170</v>
      </c>
      <c r="M9" s="118">
        <f t="shared" si="2"/>
        <v>50</v>
      </c>
      <c r="N9" s="116">
        <f t="shared" si="3"/>
        <v>50</v>
      </c>
    </row>
    <row r="10" spans="1:14" ht="13.5" thickBot="1">
      <c r="A10">
        <f t="shared" si="4"/>
        <v>7</v>
      </c>
      <c r="B10" s="54">
        <f t="shared" si="5"/>
        <v>7</v>
      </c>
      <c r="C10" s="41" t="str">
        <f>'D U-16'!C10</f>
        <v>Sara Nilsson</v>
      </c>
      <c r="D10" s="88" t="str">
        <f>'D U-16'!D10</f>
        <v>Gävle Alpina SK</v>
      </c>
      <c r="E10" s="83">
        <f>'D U-16'!I10</f>
        <v>0</v>
      </c>
      <c r="F10" s="76">
        <f>'D U-16'!K10</f>
        <v>50</v>
      </c>
      <c r="G10" s="81">
        <f>'D U-16'!M10</f>
        <v>55</v>
      </c>
      <c r="H10" s="76">
        <f>'D U-16'!O10</f>
        <v>0</v>
      </c>
      <c r="I10" s="81">
        <f>'D U-16'!Q10</f>
        <v>46</v>
      </c>
      <c r="J10" s="76">
        <f>'D U-16'!S10</f>
        <v>60</v>
      </c>
      <c r="K10" s="111">
        <f t="shared" si="0"/>
        <v>211</v>
      </c>
      <c r="L10" s="113">
        <f t="shared" si="1"/>
        <v>165</v>
      </c>
      <c r="M10" s="118">
        <f t="shared" si="2"/>
        <v>46</v>
      </c>
      <c r="N10" s="116">
        <f t="shared" si="3"/>
        <v>0</v>
      </c>
    </row>
    <row r="11" spans="1:14" ht="13.5" thickBot="1">
      <c r="A11">
        <f t="shared" si="4"/>
        <v>8</v>
      </c>
      <c r="B11" s="54">
        <f t="shared" si="5"/>
        <v>8</v>
      </c>
      <c r="C11" s="41" t="str">
        <f>'D U-16'!C11</f>
        <v>Malin Persson</v>
      </c>
      <c r="D11" s="88" t="str">
        <f>'D U-16'!D11</f>
        <v>IFK Borlänge</v>
      </c>
      <c r="E11" s="83">
        <f>'D U-16'!I11</f>
        <v>0</v>
      </c>
      <c r="F11" s="76">
        <f>'D U-16'!K11</f>
        <v>0</v>
      </c>
      <c r="G11" s="81">
        <f>'D U-16'!M11</f>
        <v>42</v>
      </c>
      <c r="H11" s="76">
        <f>'D U-16'!O11</f>
        <v>55</v>
      </c>
      <c r="I11" s="81">
        <f>'D U-16'!Q11</f>
        <v>48</v>
      </c>
      <c r="J11" s="76">
        <f>'D U-16'!S11</f>
        <v>46</v>
      </c>
      <c r="K11" s="111">
        <f t="shared" si="0"/>
        <v>191</v>
      </c>
      <c r="L11" s="113">
        <f t="shared" si="1"/>
        <v>149</v>
      </c>
      <c r="M11" s="118">
        <f t="shared" si="2"/>
        <v>42</v>
      </c>
      <c r="N11" s="116">
        <f t="shared" si="3"/>
        <v>0</v>
      </c>
    </row>
    <row r="12" spans="1:14" ht="13.5" thickBot="1">
      <c r="A12">
        <f t="shared" si="4"/>
        <v>9</v>
      </c>
      <c r="B12" s="54">
        <f t="shared" si="5"/>
        <v>9</v>
      </c>
      <c r="C12" s="41" t="str">
        <f>'D U-16'!C15</f>
        <v>Emilia Ståhlbom</v>
      </c>
      <c r="D12" s="176" t="str">
        <f>'D U-16'!D15</f>
        <v>Kumla SF</v>
      </c>
      <c r="E12" s="83">
        <f>'D U-16'!I15</f>
        <v>50</v>
      </c>
      <c r="F12" s="76">
        <f>'D U-16'!K15</f>
        <v>48</v>
      </c>
      <c r="G12" s="81">
        <f>'D U-16'!M15</f>
        <v>46</v>
      </c>
      <c r="H12" s="76">
        <f>'D U-16'!O15</f>
        <v>50</v>
      </c>
      <c r="I12" s="81">
        <f>'D U-16'!Q15</f>
        <v>0</v>
      </c>
      <c r="J12" s="76">
        <f>'D U-16'!S15</f>
        <v>0</v>
      </c>
      <c r="K12" s="111">
        <f t="shared" si="0"/>
        <v>194</v>
      </c>
      <c r="L12" s="113">
        <f t="shared" si="1"/>
        <v>148</v>
      </c>
      <c r="M12" s="118">
        <f t="shared" si="2"/>
        <v>46</v>
      </c>
      <c r="N12" s="116">
        <f t="shared" si="3"/>
        <v>0</v>
      </c>
    </row>
    <row r="13" spans="1:14" ht="13.5" thickBot="1">
      <c r="A13">
        <f t="shared" si="4"/>
        <v>10</v>
      </c>
      <c r="B13" s="54">
        <f t="shared" si="5"/>
        <v>10</v>
      </c>
      <c r="C13" s="41" t="str">
        <f>'D U-16'!C13</f>
        <v>Moa Kjellberg</v>
      </c>
      <c r="D13" s="88" t="str">
        <f>'D U-16'!D13</f>
        <v>IFK Falun</v>
      </c>
      <c r="E13" s="83">
        <f>'D U-16'!I13</f>
        <v>48</v>
      </c>
      <c r="F13" s="76">
        <f>'D U-16'!K13</f>
        <v>46</v>
      </c>
      <c r="G13" s="81">
        <f>'D U-16'!M13</f>
        <v>44</v>
      </c>
      <c r="H13" s="76">
        <f>'D U-16'!O13</f>
        <v>0</v>
      </c>
      <c r="I13" s="81">
        <f>'D U-16'!Q13</f>
        <v>50</v>
      </c>
      <c r="J13" s="76">
        <f>'D U-16'!S13</f>
        <v>48</v>
      </c>
      <c r="K13" s="111">
        <f t="shared" si="0"/>
        <v>236</v>
      </c>
      <c r="L13" s="113">
        <f t="shared" si="1"/>
        <v>146</v>
      </c>
      <c r="M13" s="118">
        <f t="shared" si="2"/>
        <v>46</v>
      </c>
      <c r="N13" s="116">
        <f t="shared" si="3"/>
        <v>44</v>
      </c>
    </row>
    <row r="14" spans="1:14" ht="13.5" thickBot="1">
      <c r="A14">
        <f t="shared" si="4"/>
        <v>11</v>
      </c>
      <c r="B14" s="54">
        <f t="shared" si="5"/>
        <v>11</v>
      </c>
      <c r="C14" s="41" t="str">
        <f>'D U-16'!C16</f>
        <v>Lina Österberg</v>
      </c>
      <c r="D14" s="88" t="str">
        <f>'D U-16'!D16</f>
        <v>IFK Falun</v>
      </c>
      <c r="E14" s="83">
        <f>'D U-16'!I16</f>
        <v>46</v>
      </c>
      <c r="F14" s="76">
        <f>'D U-16'!K16</f>
        <v>42</v>
      </c>
      <c r="G14" s="81">
        <f>'D U-16'!M16</f>
        <v>40</v>
      </c>
      <c r="H14" s="76">
        <f>'D U-16'!O16</f>
        <v>48</v>
      </c>
      <c r="I14" s="81">
        <f>'D U-16'!Q16</f>
        <v>0</v>
      </c>
      <c r="J14" s="76">
        <f>'D U-16'!S16</f>
        <v>0</v>
      </c>
      <c r="K14" s="111">
        <f t="shared" si="0"/>
        <v>176</v>
      </c>
      <c r="L14" s="113">
        <f t="shared" si="1"/>
        <v>136</v>
      </c>
      <c r="M14" s="118">
        <f t="shared" si="2"/>
        <v>40</v>
      </c>
      <c r="N14" s="116">
        <f t="shared" si="3"/>
        <v>0</v>
      </c>
    </row>
    <row r="15" spans="1:14" ht="13.5" thickBot="1">
      <c r="A15">
        <f t="shared" si="4"/>
        <v>12</v>
      </c>
      <c r="B15" s="55">
        <f t="shared" si="5"/>
        <v>12</v>
      </c>
      <c r="C15" s="56" t="str">
        <f>'D U-16'!C14</f>
        <v>Caroline Börjesson</v>
      </c>
      <c r="D15" s="89" t="str">
        <f>'D U-16'!D14</f>
        <v>Valfjällets SLK</v>
      </c>
      <c r="E15" s="97">
        <f>'D U-16'!I14</f>
        <v>0</v>
      </c>
      <c r="F15" s="96">
        <f>'D U-16'!K14</f>
        <v>40</v>
      </c>
      <c r="G15" s="103">
        <f>'D U-16'!M14</f>
        <v>38</v>
      </c>
      <c r="H15" s="96">
        <f>'D U-16'!O14</f>
        <v>40</v>
      </c>
      <c r="I15" s="103">
        <f>'D U-16'!Q14</f>
        <v>44</v>
      </c>
      <c r="J15" s="96">
        <f>'D U-16'!S14</f>
        <v>44</v>
      </c>
      <c r="K15" s="240">
        <f>SUM(E15:J15)</f>
        <v>206</v>
      </c>
      <c r="L15" s="232">
        <f>LARGE(E15:J15,1)+LARGE(E15:J15,2)+LARGE(E15:J15,3)</f>
        <v>128</v>
      </c>
      <c r="M15" s="119">
        <f>LARGE(E15:J15,4)</f>
        <v>40</v>
      </c>
      <c r="N15" s="117">
        <f>LARGE(E15:J15,5)</f>
        <v>38</v>
      </c>
    </row>
    <row r="16" spans="1:14" ht="12.75">
      <c r="A16">
        <f t="shared" si="4"/>
        <v>13</v>
      </c>
      <c r="B16" s="222">
        <f t="shared" si="5"/>
        <v>13</v>
      </c>
      <c r="C16" s="241" t="str">
        <f>'D U-16'!C17</f>
        <v>Lovisa Lindström</v>
      </c>
      <c r="D16" s="224" t="str">
        <f>'D U-16'!D17</f>
        <v>Kumla SF</v>
      </c>
      <c r="E16" s="225">
        <f>'D U-16'!I17</f>
        <v>44</v>
      </c>
      <c r="F16" s="226">
        <f>'D U-16'!K17</f>
        <v>39</v>
      </c>
      <c r="G16" s="227">
        <f>'D U-16'!M17</f>
        <v>39</v>
      </c>
      <c r="H16" s="226">
        <f>'D U-16'!O17</f>
        <v>46</v>
      </c>
      <c r="I16" s="227">
        <f>'D U-16'!Q17</f>
        <v>0</v>
      </c>
      <c r="J16" s="226">
        <f>'D U-16'!S17</f>
        <v>0</v>
      </c>
      <c r="K16" s="237">
        <f t="shared" si="0"/>
        <v>168</v>
      </c>
      <c r="L16" s="228">
        <f t="shared" si="1"/>
        <v>129</v>
      </c>
      <c r="M16" s="229">
        <f t="shared" si="2"/>
        <v>39</v>
      </c>
      <c r="N16" s="230">
        <f t="shared" si="3"/>
        <v>0</v>
      </c>
    </row>
    <row r="17" spans="1:14" ht="13.5" thickBot="1">
      <c r="A17">
        <f t="shared" si="4"/>
        <v>14</v>
      </c>
      <c r="B17" s="222">
        <f t="shared" si="5"/>
        <v>14</v>
      </c>
      <c r="C17" s="223" t="str">
        <f>'D U-16'!C18</f>
        <v>Klara Norling</v>
      </c>
      <c r="D17" s="224" t="str">
        <f>'D U-16'!D18</f>
        <v>IFK Falun</v>
      </c>
      <c r="E17" s="225">
        <f>'D U-16'!I18</f>
        <v>42</v>
      </c>
      <c r="F17" s="226">
        <f>'D U-16'!K18</f>
        <v>38</v>
      </c>
      <c r="G17" s="227">
        <f>'D U-16'!M18</f>
        <v>36</v>
      </c>
      <c r="H17" s="226">
        <f>'D U-16'!O18</f>
        <v>44</v>
      </c>
      <c r="I17" s="227">
        <f>'D U-16'!Q18</f>
        <v>0</v>
      </c>
      <c r="J17" s="226">
        <f>'D U-16'!S18</f>
        <v>0</v>
      </c>
      <c r="K17" s="237">
        <f t="shared" si="0"/>
        <v>160</v>
      </c>
      <c r="L17" s="228">
        <f t="shared" si="1"/>
        <v>124</v>
      </c>
      <c r="M17" s="229">
        <f t="shared" si="2"/>
        <v>36</v>
      </c>
      <c r="N17" s="230">
        <f t="shared" si="3"/>
        <v>0</v>
      </c>
    </row>
    <row r="18" spans="1:14" ht="13.5" thickBot="1">
      <c r="A18">
        <f t="shared" si="4"/>
        <v>15</v>
      </c>
      <c r="B18" s="54">
        <f t="shared" si="5"/>
        <v>15</v>
      </c>
      <c r="C18" s="41" t="str">
        <f>'D U-16'!C19</f>
        <v>Fanny Midér</v>
      </c>
      <c r="D18" s="88" t="str">
        <f>'D U-16'!D19</f>
        <v>Norrbärke SK Alpin</v>
      </c>
      <c r="E18" s="83">
        <f>'D U-16'!I19</f>
        <v>40</v>
      </c>
      <c r="F18" s="76">
        <f>'D U-16'!K19</f>
        <v>44</v>
      </c>
      <c r="G18" s="81">
        <f>'D U-16'!M19</f>
        <v>0</v>
      </c>
      <c r="H18" s="76">
        <f>'D U-16'!O19</f>
        <v>0</v>
      </c>
      <c r="I18" s="81">
        <f>'D U-16'!Q19</f>
        <v>0</v>
      </c>
      <c r="J18" s="76">
        <f>'D U-16'!S19</f>
        <v>0</v>
      </c>
      <c r="K18" s="111">
        <f t="shared" si="0"/>
        <v>84</v>
      </c>
      <c r="L18" s="113">
        <f t="shared" si="1"/>
        <v>84</v>
      </c>
      <c r="M18" s="118">
        <f t="shared" si="2"/>
        <v>0</v>
      </c>
      <c r="N18" s="116">
        <f t="shared" si="3"/>
        <v>0</v>
      </c>
    </row>
    <row r="19" spans="1:14" ht="13.5" thickBot="1">
      <c r="A19">
        <f t="shared" si="4"/>
        <v>16</v>
      </c>
      <c r="B19" s="54">
        <f t="shared" si="5"/>
        <v>16</v>
      </c>
      <c r="C19" s="41" t="str">
        <f>'D U-16'!C20</f>
        <v>Madeleine Könberg </v>
      </c>
      <c r="D19" s="88" t="str">
        <f>'D U-16'!D20</f>
        <v>Norrbärke SK Alpin</v>
      </c>
      <c r="E19" s="83">
        <f>'D U-16'!I20</f>
        <v>0</v>
      </c>
      <c r="F19" s="76">
        <f>'D U-16'!K20</f>
        <v>0</v>
      </c>
      <c r="G19" s="81">
        <f>'D U-16'!M20</f>
        <v>37</v>
      </c>
      <c r="H19" s="76">
        <f>'D U-16'!O20</f>
        <v>0</v>
      </c>
      <c r="I19" s="81">
        <f>'D U-16'!Q20</f>
        <v>0</v>
      </c>
      <c r="J19" s="76">
        <f>'D U-16'!S20</f>
        <v>0</v>
      </c>
      <c r="K19" s="111">
        <f t="shared" si="0"/>
        <v>37</v>
      </c>
      <c r="L19" s="113">
        <f t="shared" si="1"/>
        <v>37</v>
      </c>
      <c r="M19" s="118">
        <f t="shared" si="2"/>
        <v>0</v>
      </c>
      <c r="N19" s="116">
        <f t="shared" si="3"/>
        <v>0</v>
      </c>
    </row>
    <row r="20" spans="1:14" ht="13.5" thickBot="1">
      <c r="A20">
        <f t="shared" si="4"/>
        <v>17</v>
      </c>
      <c r="B20" s="54">
        <f t="shared" si="5"/>
        <v>17</v>
      </c>
      <c r="C20" s="41">
        <f>'D U-16'!C21</f>
        <v>0</v>
      </c>
      <c r="D20" s="88">
        <f>'D U-16'!D21</f>
        <v>0</v>
      </c>
      <c r="E20" s="83">
        <f>'D U-16'!I21</f>
        <v>0</v>
      </c>
      <c r="F20" s="76">
        <f>'D U-16'!K21</f>
        <v>0</v>
      </c>
      <c r="G20" s="81">
        <f>'D U-16'!M21</f>
        <v>0</v>
      </c>
      <c r="H20" s="76">
        <f>'D U-16'!O21</f>
        <v>0</v>
      </c>
      <c r="I20" s="81">
        <f>'D U-16'!Q21</f>
        <v>0</v>
      </c>
      <c r="J20" s="76">
        <f>'D U-16'!S21</f>
        <v>0</v>
      </c>
      <c r="K20" s="111">
        <f t="shared" si="0"/>
        <v>0</v>
      </c>
      <c r="L20" s="113">
        <f t="shared" si="1"/>
        <v>0</v>
      </c>
      <c r="M20" s="118">
        <f t="shared" si="2"/>
        <v>0</v>
      </c>
      <c r="N20" s="116">
        <f t="shared" si="3"/>
        <v>0</v>
      </c>
    </row>
    <row r="21" spans="1:14" ht="13.5" thickBot="1">
      <c r="A21">
        <f t="shared" si="4"/>
        <v>18</v>
      </c>
      <c r="B21" s="54">
        <f t="shared" si="5"/>
        <v>18</v>
      </c>
      <c r="C21" s="41">
        <f>'D U-16'!C22</f>
        <v>0</v>
      </c>
      <c r="D21" s="88">
        <f>'D U-16'!D22</f>
        <v>0</v>
      </c>
      <c r="E21" s="83">
        <f>'D U-16'!I22</f>
        <v>0</v>
      </c>
      <c r="F21" s="76">
        <f>'D U-16'!K22</f>
        <v>0</v>
      </c>
      <c r="G21" s="81">
        <f>'D U-16'!M22</f>
        <v>0</v>
      </c>
      <c r="H21" s="76">
        <f>'D U-16'!O22</f>
        <v>0</v>
      </c>
      <c r="I21" s="81">
        <f>'D U-16'!Q22</f>
        <v>0</v>
      </c>
      <c r="J21" s="76">
        <f>'D U-16'!S22</f>
        <v>0</v>
      </c>
      <c r="K21" s="111">
        <f t="shared" si="0"/>
        <v>0</v>
      </c>
      <c r="L21" s="113">
        <f t="shared" si="1"/>
        <v>0</v>
      </c>
      <c r="M21" s="118">
        <f t="shared" si="2"/>
        <v>0</v>
      </c>
      <c r="N21" s="116">
        <f t="shared" si="3"/>
        <v>0</v>
      </c>
    </row>
    <row r="22" spans="1:14" ht="13.5" thickBot="1">
      <c r="A22">
        <f t="shared" si="4"/>
        <v>19</v>
      </c>
      <c r="B22" s="54">
        <f t="shared" si="5"/>
        <v>19</v>
      </c>
      <c r="C22" s="175">
        <f>'D U-16'!C23</f>
        <v>0</v>
      </c>
      <c r="D22" s="88">
        <f>'D U-16'!D23</f>
        <v>0</v>
      </c>
      <c r="E22" s="83">
        <f>'D U-16'!I23</f>
        <v>0</v>
      </c>
      <c r="F22" s="76">
        <f>'D U-16'!K23</f>
        <v>0</v>
      </c>
      <c r="G22" s="81">
        <f>'D U-16'!M23</f>
        <v>0</v>
      </c>
      <c r="H22" s="76">
        <f>'D U-16'!O23</f>
        <v>0</v>
      </c>
      <c r="I22" s="81">
        <f>'D U-16'!Q23</f>
        <v>0</v>
      </c>
      <c r="J22" s="76">
        <f>'D U-16'!S23</f>
        <v>0</v>
      </c>
      <c r="K22" s="111">
        <f t="shared" si="0"/>
        <v>0</v>
      </c>
      <c r="L22" s="113">
        <f t="shared" si="1"/>
        <v>0</v>
      </c>
      <c r="M22" s="118">
        <f t="shared" si="2"/>
        <v>0</v>
      </c>
      <c r="N22" s="116">
        <f t="shared" si="3"/>
        <v>0</v>
      </c>
    </row>
    <row r="23" spans="1:14" ht="13.5" thickBot="1">
      <c r="A23">
        <f t="shared" si="4"/>
        <v>20</v>
      </c>
      <c r="B23" s="54">
        <f t="shared" si="5"/>
        <v>20</v>
      </c>
      <c r="C23" s="41">
        <f>'D U-16'!C24</f>
        <v>0</v>
      </c>
      <c r="D23" s="88">
        <f>'D U-16'!D24</f>
        <v>0</v>
      </c>
      <c r="E23" s="83">
        <f>'D U-16'!I24</f>
        <v>0</v>
      </c>
      <c r="F23" s="76">
        <f>'D U-16'!K24</f>
        <v>0</v>
      </c>
      <c r="G23" s="81">
        <f>'D U-16'!M24</f>
        <v>0</v>
      </c>
      <c r="H23" s="76">
        <f>'D U-16'!O24</f>
        <v>0</v>
      </c>
      <c r="I23" s="81">
        <f>'D U-16'!Q24</f>
        <v>0</v>
      </c>
      <c r="J23" s="76">
        <f>'D U-16'!S24</f>
        <v>0</v>
      </c>
      <c r="K23" s="111">
        <f t="shared" si="0"/>
        <v>0</v>
      </c>
      <c r="L23" s="113">
        <f t="shared" si="1"/>
        <v>0</v>
      </c>
      <c r="M23" s="118">
        <f t="shared" si="2"/>
        <v>0</v>
      </c>
      <c r="N23" s="116">
        <f t="shared" si="3"/>
        <v>0</v>
      </c>
    </row>
    <row r="24" spans="1:14" ht="13.5" thickBot="1">
      <c r="A24">
        <f t="shared" si="4"/>
        <v>21</v>
      </c>
      <c r="B24" s="54">
        <f t="shared" si="5"/>
        <v>21</v>
      </c>
      <c r="C24" s="173">
        <f>'D U-16'!C25</f>
        <v>0</v>
      </c>
      <c r="D24" s="176">
        <f>'D U-16'!D25</f>
        <v>0</v>
      </c>
      <c r="E24" s="83">
        <f>'D U-16'!I25</f>
        <v>0</v>
      </c>
      <c r="F24" s="76">
        <f>'D U-16'!K25</f>
        <v>0</v>
      </c>
      <c r="G24" s="81">
        <f>'D U-16'!M25</f>
        <v>0</v>
      </c>
      <c r="H24" s="76">
        <f>'D U-16'!O25</f>
        <v>0</v>
      </c>
      <c r="I24" s="81">
        <f>'D U-16'!Q25</f>
        <v>0</v>
      </c>
      <c r="J24" s="76">
        <f>'D U-16'!S25</f>
        <v>0</v>
      </c>
      <c r="K24" s="111">
        <f t="shared" si="0"/>
        <v>0</v>
      </c>
      <c r="L24" s="113">
        <f t="shared" si="1"/>
        <v>0</v>
      </c>
      <c r="M24" s="118">
        <f t="shared" si="2"/>
        <v>0</v>
      </c>
      <c r="N24" s="116">
        <f t="shared" si="3"/>
        <v>0</v>
      </c>
    </row>
    <row r="25" spans="1:14" ht="13.5" thickBot="1">
      <c r="A25">
        <f t="shared" si="4"/>
        <v>22</v>
      </c>
      <c r="B25" s="54">
        <f t="shared" si="5"/>
        <v>22</v>
      </c>
      <c r="C25" s="41">
        <f>'D U-16'!C26</f>
        <v>0</v>
      </c>
      <c r="D25" s="88">
        <f>'D U-16'!D26</f>
        <v>0</v>
      </c>
      <c r="E25" s="83">
        <f>'D U-16'!I26</f>
        <v>0</v>
      </c>
      <c r="F25" s="76">
        <f>'D U-16'!K26</f>
        <v>0</v>
      </c>
      <c r="G25" s="81">
        <f>'D U-16'!M26</f>
        <v>0</v>
      </c>
      <c r="H25" s="76">
        <f>'D U-16'!O26</f>
        <v>0</v>
      </c>
      <c r="I25" s="81">
        <f>'D U-16'!Q26</f>
        <v>0</v>
      </c>
      <c r="J25" s="76">
        <f>'D U-16'!S26</f>
        <v>0</v>
      </c>
      <c r="K25" s="111">
        <f t="shared" si="0"/>
        <v>0</v>
      </c>
      <c r="L25" s="113">
        <f t="shared" si="1"/>
        <v>0</v>
      </c>
      <c r="M25" s="118">
        <f t="shared" si="2"/>
        <v>0</v>
      </c>
      <c r="N25" s="116">
        <f t="shared" si="3"/>
        <v>0</v>
      </c>
    </row>
    <row r="26" spans="1:14" ht="13.5" thickBot="1">
      <c r="A26">
        <f t="shared" si="4"/>
        <v>23</v>
      </c>
      <c r="B26" s="54">
        <f t="shared" si="5"/>
        <v>23</v>
      </c>
      <c r="C26" s="175">
        <f>'D U-16'!C27</f>
        <v>0</v>
      </c>
      <c r="D26" s="88">
        <f>'D U-16'!D27</f>
        <v>0</v>
      </c>
      <c r="E26" s="83">
        <f>'D U-16'!I27</f>
        <v>0</v>
      </c>
      <c r="F26" s="76">
        <f>'D U-16'!K27</f>
        <v>0</v>
      </c>
      <c r="G26" s="81">
        <f>'D U-16'!M27</f>
        <v>0</v>
      </c>
      <c r="H26" s="76">
        <f>'D U-16'!O27</f>
        <v>0</v>
      </c>
      <c r="I26" s="81">
        <f>'D U-16'!Q27</f>
        <v>0</v>
      </c>
      <c r="J26" s="76">
        <f>'D U-16'!S27</f>
        <v>0</v>
      </c>
      <c r="K26" s="111">
        <f t="shared" si="0"/>
        <v>0</v>
      </c>
      <c r="L26" s="113">
        <f t="shared" si="1"/>
        <v>0</v>
      </c>
      <c r="M26" s="118">
        <f t="shared" si="2"/>
        <v>0</v>
      </c>
      <c r="N26" s="116">
        <f t="shared" si="3"/>
        <v>0</v>
      </c>
    </row>
    <row r="27" spans="1:14" ht="13.5" thickBot="1">
      <c r="A27">
        <f t="shared" si="4"/>
        <v>24</v>
      </c>
      <c r="B27" s="54">
        <f t="shared" si="5"/>
        <v>24</v>
      </c>
      <c r="C27" s="175">
        <f>'D U-16'!C28</f>
        <v>0</v>
      </c>
      <c r="D27" s="88">
        <f>'D U-16'!D28</f>
        <v>0</v>
      </c>
      <c r="E27" s="83">
        <f>'D U-16'!I28</f>
        <v>0</v>
      </c>
      <c r="F27" s="76">
        <f>'D U-16'!K28</f>
        <v>0</v>
      </c>
      <c r="G27" s="81">
        <f>'D U-16'!M28</f>
        <v>0</v>
      </c>
      <c r="H27" s="76">
        <f>'D U-16'!O28</f>
        <v>0</v>
      </c>
      <c r="I27" s="81">
        <f>'D U-16'!Q28</f>
        <v>0</v>
      </c>
      <c r="J27" s="76">
        <f>'D U-16'!S28</f>
        <v>0</v>
      </c>
      <c r="K27" s="111">
        <f t="shared" si="0"/>
        <v>0</v>
      </c>
      <c r="L27" s="113">
        <f t="shared" si="1"/>
        <v>0</v>
      </c>
      <c r="M27" s="118">
        <f t="shared" si="2"/>
        <v>0</v>
      </c>
      <c r="N27" s="116">
        <f t="shared" si="3"/>
        <v>0</v>
      </c>
    </row>
    <row r="28" spans="1:14" ht="13.5" thickBot="1">
      <c r="A28">
        <f t="shared" si="4"/>
        <v>25</v>
      </c>
      <c r="B28" s="54">
        <f t="shared" si="5"/>
        <v>25</v>
      </c>
      <c r="C28" s="41">
        <f>'D U-16'!C29</f>
        <v>0</v>
      </c>
      <c r="D28" s="88">
        <f>'D U-16'!D29</f>
        <v>0</v>
      </c>
      <c r="E28" s="83">
        <f>'D U-16'!I29</f>
        <v>0</v>
      </c>
      <c r="F28" s="76">
        <f>'D U-16'!K29</f>
        <v>0</v>
      </c>
      <c r="G28" s="81">
        <f>'D U-16'!M29</f>
        <v>0</v>
      </c>
      <c r="H28" s="76">
        <f>'D U-16'!O29</f>
        <v>0</v>
      </c>
      <c r="I28" s="81">
        <f>'D U-16'!Q29</f>
        <v>0</v>
      </c>
      <c r="J28" s="76">
        <f>'D U-16'!S29</f>
        <v>0</v>
      </c>
      <c r="K28" s="111">
        <f t="shared" si="0"/>
        <v>0</v>
      </c>
      <c r="L28" s="113">
        <f t="shared" si="1"/>
        <v>0</v>
      </c>
      <c r="M28" s="118">
        <f t="shared" si="2"/>
        <v>0</v>
      </c>
      <c r="N28" s="116">
        <f t="shared" si="3"/>
        <v>0</v>
      </c>
    </row>
    <row r="29" spans="1:14" ht="13.5" thickBot="1">
      <c r="A29">
        <f t="shared" si="4"/>
        <v>26</v>
      </c>
      <c r="B29" s="54">
        <f t="shared" si="5"/>
        <v>26</v>
      </c>
      <c r="C29" s="41">
        <f>'D U-16'!C30</f>
        <v>0</v>
      </c>
      <c r="D29" s="88">
        <f>'D U-16'!D30</f>
        <v>0</v>
      </c>
      <c r="E29" s="83">
        <f>'D U-16'!I30</f>
        <v>0</v>
      </c>
      <c r="F29" s="76">
        <f>'D U-16'!K30</f>
        <v>0</v>
      </c>
      <c r="G29" s="81">
        <f>'D U-16'!M30</f>
        <v>0</v>
      </c>
      <c r="H29" s="76">
        <f>'D U-16'!O30</f>
        <v>0</v>
      </c>
      <c r="I29" s="81">
        <f>'D U-16'!Q30</f>
        <v>0</v>
      </c>
      <c r="J29" s="76">
        <f>'D U-16'!S30</f>
        <v>0</v>
      </c>
      <c r="K29" s="111">
        <f t="shared" si="0"/>
        <v>0</v>
      </c>
      <c r="L29" s="113">
        <f t="shared" si="1"/>
        <v>0</v>
      </c>
      <c r="M29" s="118">
        <f t="shared" si="2"/>
        <v>0</v>
      </c>
      <c r="N29" s="116">
        <f t="shared" si="3"/>
        <v>0</v>
      </c>
    </row>
    <row r="30" spans="1:14" ht="13.5" thickBot="1">
      <c r="A30">
        <f t="shared" si="4"/>
        <v>27</v>
      </c>
      <c r="B30" s="54">
        <f t="shared" si="5"/>
        <v>27</v>
      </c>
      <c r="C30" s="41">
        <f>'D U-16'!C31</f>
        <v>0</v>
      </c>
      <c r="D30" s="88">
        <f>'D U-16'!D31</f>
        <v>0</v>
      </c>
      <c r="E30" s="83">
        <f>'D U-16'!I31</f>
        <v>0</v>
      </c>
      <c r="F30" s="76">
        <f>'D U-16'!K31</f>
        <v>0</v>
      </c>
      <c r="G30" s="81">
        <f>'D U-16'!M31</f>
        <v>0</v>
      </c>
      <c r="H30" s="76">
        <f>'D U-16'!O31</f>
        <v>0</v>
      </c>
      <c r="I30" s="81">
        <f>'D U-16'!Q31</f>
        <v>0</v>
      </c>
      <c r="J30" s="76">
        <f>'D U-16'!S31</f>
        <v>0</v>
      </c>
      <c r="K30" s="111">
        <f t="shared" si="0"/>
        <v>0</v>
      </c>
      <c r="L30" s="113">
        <f t="shared" si="1"/>
        <v>0</v>
      </c>
      <c r="M30" s="118">
        <f t="shared" si="2"/>
        <v>0</v>
      </c>
      <c r="N30" s="116">
        <f t="shared" si="3"/>
        <v>0</v>
      </c>
    </row>
    <row r="31" spans="1:14" ht="13.5" thickBot="1">
      <c r="A31">
        <f t="shared" si="4"/>
        <v>28</v>
      </c>
      <c r="B31" s="54">
        <f t="shared" si="5"/>
        <v>28</v>
      </c>
      <c r="C31" s="41">
        <f>'D U-16'!C32</f>
        <v>0</v>
      </c>
      <c r="D31" s="88">
        <f>'D U-16'!D32</f>
        <v>0</v>
      </c>
      <c r="E31" s="83">
        <f>'D U-16'!I32</f>
        <v>0</v>
      </c>
      <c r="F31" s="76">
        <f>'D U-16'!K32</f>
        <v>0</v>
      </c>
      <c r="G31" s="81">
        <f>'D U-16'!M32</f>
        <v>0</v>
      </c>
      <c r="H31" s="76">
        <f>'D U-16'!O32</f>
        <v>0</v>
      </c>
      <c r="I31" s="81">
        <f>'D U-16'!Q32</f>
        <v>0</v>
      </c>
      <c r="J31" s="76">
        <f>'D U-16'!S32</f>
        <v>0</v>
      </c>
      <c r="K31" s="111">
        <f t="shared" si="0"/>
        <v>0</v>
      </c>
      <c r="L31" s="113">
        <f t="shared" si="1"/>
        <v>0</v>
      </c>
      <c r="M31" s="118">
        <f t="shared" si="2"/>
        <v>0</v>
      </c>
      <c r="N31" s="116">
        <f t="shared" si="3"/>
        <v>0</v>
      </c>
    </row>
    <row r="32" spans="1:14" ht="13.5" thickBot="1">
      <c r="A32">
        <f t="shared" si="4"/>
        <v>29</v>
      </c>
      <c r="B32" s="54">
        <f t="shared" si="5"/>
        <v>29</v>
      </c>
      <c r="C32" s="41">
        <f>'D U-16'!C33</f>
        <v>0</v>
      </c>
      <c r="D32" s="88">
        <f>'D U-16'!D33</f>
        <v>0</v>
      </c>
      <c r="E32" s="83">
        <f>'D U-16'!I33</f>
        <v>0</v>
      </c>
      <c r="F32" s="76">
        <f>'D U-16'!K33</f>
        <v>0</v>
      </c>
      <c r="G32" s="81">
        <f>'D U-16'!M33</f>
        <v>0</v>
      </c>
      <c r="H32" s="76">
        <f>'D U-16'!O33</f>
        <v>0</v>
      </c>
      <c r="I32" s="81">
        <f>'D U-16'!Q33</f>
        <v>0</v>
      </c>
      <c r="J32" s="76">
        <f>'D U-16'!S33</f>
        <v>0</v>
      </c>
      <c r="K32" s="111">
        <f t="shared" si="0"/>
        <v>0</v>
      </c>
      <c r="L32" s="113">
        <f t="shared" si="1"/>
        <v>0</v>
      </c>
      <c r="M32" s="118">
        <f t="shared" si="2"/>
        <v>0</v>
      </c>
      <c r="N32" s="116">
        <f t="shared" si="3"/>
        <v>0</v>
      </c>
    </row>
    <row r="33" spans="1:14" ht="13.5" thickBot="1">
      <c r="A33">
        <f t="shared" si="4"/>
        <v>30</v>
      </c>
      <c r="B33" s="54">
        <f t="shared" si="5"/>
        <v>30</v>
      </c>
      <c r="C33" s="41">
        <f>'D U-16'!C34</f>
        <v>0</v>
      </c>
      <c r="D33" s="88">
        <f>'D U-16'!D34</f>
        <v>0</v>
      </c>
      <c r="E33" s="83">
        <f>'D U-16'!I34</f>
        <v>0</v>
      </c>
      <c r="F33" s="76">
        <f>'D U-16'!K34</f>
        <v>0</v>
      </c>
      <c r="G33" s="81">
        <f>'D U-16'!M34</f>
        <v>0</v>
      </c>
      <c r="H33" s="76">
        <f>'D U-16'!O34</f>
        <v>0</v>
      </c>
      <c r="I33" s="81">
        <f>'D U-16'!Q34</f>
        <v>0</v>
      </c>
      <c r="J33" s="76">
        <f>'D U-16'!S34</f>
        <v>0</v>
      </c>
      <c r="K33" s="111">
        <f t="shared" si="0"/>
        <v>0</v>
      </c>
      <c r="L33" s="113">
        <f t="shared" si="1"/>
        <v>0</v>
      </c>
      <c r="M33" s="118">
        <f t="shared" si="2"/>
        <v>0</v>
      </c>
      <c r="N33" s="116">
        <f t="shared" si="3"/>
        <v>0</v>
      </c>
    </row>
    <row r="34" spans="1:14" ht="13.5" thickBot="1">
      <c r="A34">
        <f t="shared" si="4"/>
        <v>31</v>
      </c>
      <c r="B34" s="54">
        <f t="shared" si="5"/>
        <v>31</v>
      </c>
      <c r="C34" s="41">
        <f>'D U-16'!C35</f>
        <v>0</v>
      </c>
      <c r="D34" s="88">
        <f>'D U-16'!D35</f>
        <v>0</v>
      </c>
      <c r="E34" s="83">
        <f>'D U-16'!I35</f>
        <v>0</v>
      </c>
      <c r="F34" s="76">
        <f>'D U-16'!K35</f>
        <v>0</v>
      </c>
      <c r="G34" s="81">
        <f>'D U-16'!M35</f>
        <v>0</v>
      </c>
      <c r="H34" s="76">
        <f>'D U-16'!O35</f>
        <v>0</v>
      </c>
      <c r="I34" s="81">
        <f>'D U-16'!Q35</f>
        <v>0</v>
      </c>
      <c r="J34" s="76">
        <f>'D U-16'!S35</f>
        <v>0</v>
      </c>
      <c r="K34" s="111">
        <f t="shared" si="0"/>
        <v>0</v>
      </c>
      <c r="L34" s="113">
        <f t="shared" si="1"/>
        <v>0</v>
      </c>
      <c r="M34" s="118">
        <f t="shared" si="2"/>
        <v>0</v>
      </c>
      <c r="N34" s="116">
        <f t="shared" si="3"/>
        <v>0</v>
      </c>
    </row>
    <row r="35" spans="1:14" ht="13.5" thickBot="1">
      <c r="A35">
        <f t="shared" si="4"/>
        <v>32</v>
      </c>
      <c r="B35" s="54">
        <f t="shared" si="5"/>
        <v>32</v>
      </c>
      <c r="C35" s="41">
        <f>'D U-16'!C36</f>
        <v>0</v>
      </c>
      <c r="D35" s="88">
        <f>'D U-16'!D36</f>
        <v>0</v>
      </c>
      <c r="E35" s="83">
        <f>'D U-16'!I36</f>
        <v>0</v>
      </c>
      <c r="F35" s="76">
        <f>'D U-16'!K36</f>
        <v>0</v>
      </c>
      <c r="G35" s="81">
        <f>'D U-16'!M36</f>
        <v>0</v>
      </c>
      <c r="H35" s="76">
        <f>'D U-16'!O36</f>
        <v>0</v>
      </c>
      <c r="I35" s="81">
        <f>'D U-16'!Q36</f>
        <v>0</v>
      </c>
      <c r="J35" s="76">
        <f>'D U-16'!S36</f>
        <v>0</v>
      </c>
      <c r="K35" s="111">
        <f t="shared" si="0"/>
        <v>0</v>
      </c>
      <c r="L35" s="113">
        <f t="shared" si="1"/>
        <v>0</v>
      </c>
      <c r="M35" s="118">
        <f t="shared" si="2"/>
        <v>0</v>
      </c>
      <c r="N35" s="116">
        <f t="shared" si="3"/>
        <v>0</v>
      </c>
    </row>
    <row r="36" spans="1:14" ht="13.5" thickBot="1">
      <c r="A36">
        <f t="shared" si="4"/>
        <v>33</v>
      </c>
      <c r="B36" s="54">
        <f t="shared" si="5"/>
        <v>33</v>
      </c>
      <c r="C36" s="41">
        <f>'D U-16'!C37</f>
        <v>0</v>
      </c>
      <c r="D36" s="88">
        <f>'D U-16'!D37</f>
        <v>0</v>
      </c>
      <c r="E36" s="83">
        <f>'D U-16'!I37</f>
        <v>0</v>
      </c>
      <c r="F36" s="76">
        <f>'D U-16'!K37</f>
        <v>0</v>
      </c>
      <c r="G36" s="81">
        <f>'D U-16'!M37</f>
        <v>0</v>
      </c>
      <c r="H36" s="76">
        <f>'D U-16'!O37</f>
        <v>0</v>
      </c>
      <c r="I36" s="81">
        <f>'D U-16'!Q37</f>
        <v>0</v>
      </c>
      <c r="J36" s="76">
        <f>'D U-16'!S37</f>
        <v>0</v>
      </c>
      <c r="K36" s="111">
        <f aca="true" t="shared" si="6" ref="K36:K63">SUM(E36:J36)</f>
        <v>0</v>
      </c>
      <c r="L36" s="113">
        <f aca="true" t="shared" si="7" ref="L36:L63">LARGE(E36:J36,1)+LARGE(E36:J36,2)+LARGE(E36:J36,3)</f>
        <v>0</v>
      </c>
      <c r="M36" s="118">
        <f aca="true" t="shared" si="8" ref="M36:M63">LARGE(E36:J36,4)</f>
        <v>0</v>
      </c>
      <c r="N36" s="116">
        <f aca="true" t="shared" si="9" ref="N36:N63">LARGE(E36:J36,5)</f>
        <v>0</v>
      </c>
    </row>
    <row r="37" spans="1:14" ht="13.5" thickBot="1">
      <c r="A37">
        <f aca="true" t="shared" si="10" ref="A37:A63">1+A36</f>
        <v>34</v>
      </c>
      <c r="B37" s="54">
        <f aca="true" t="shared" si="11" ref="B37:B63">1+B36</f>
        <v>34</v>
      </c>
      <c r="C37" s="41">
        <f>'D U-16'!C38</f>
        <v>0</v>
      </c>
      <c r="D37" s="88">
        <f>'D U-16'!D38</f>
        <v>0</v>
      </c>
      <c r="E37" s="83">
        <f>'D U-16'!I38</f>
        <v>0</v>
      </c>
      <c r="F37" s="76">
        <f>'D U-16'!K38</f>
        <v>0</v>
      </c>
      <c r="G37" s="81">
        <f>'D U-16'!M38</f>
        <v>0</v>
      </c>
      <c r="H37" s="76">
        <f>'D U-16'!O38</f>
        <v>0</v>
      </c>
      <c r="I37" s="81">
        <f>'D U-16'!Q38</f>
        <v>0</v>
      </c>
      <c r="J37" s="76">
        <f>'D U-16'!S38</f>
        <v>0</v>
      </c>
      <c r="K37" s="111">
        <f t="shared" si="6"/>
        <v>0</v>
      </c>
      <c r="L37" s="113">
        <f t="shared" si="7"/>
        <v>0</v>
      </c>
      <c r="M37" s="118">
        <f t="shared" si="8"/>
        <v>0</v>
      </c>
      <c r="N37" s="116">
        <f t="shared" si="9"/>
        <v>0</v>
      </c>
    </row>
    <row r="38" spans="1:14" ht="13.5" thickBot="1">
      <c r="A38">
        <f t="shared" si="10"/>
        <v>35</v>
      </c>
      <c r="B38" s="54">
        <f t="shared" si="11"/>
        <v>35</v>
      </c>
      <c r="C38" s="41">
        <f>'D U-16'!C39</f>
        <v>0</v>
      </c>
      <c r="D38" s="88">
        <f>'D U-16'!D39</f>
        <v>0</v>
      </c>
      <c r="E38" s="83">
        <f>'D U-16'!I39</f>
        <v>0</v>
      </c>
      <c r="F38" s="76">
        <f>'D U-16'!K39</f>
        <v>0</v>
      </c>
      <c r="G38" s="81">
        <f>'D U-16'!M39</f>
        <v>0</v>
      </c>
      <c r="H38" s="76">
        <f>'D U-16'!O39</f>
        <v>0</v>
      </c>
      <c r="I38" s="81">
        <f>'D U-16'!Q39</f>
        <v>0</v>
      </c>
      <c r="J38" s="76">
        <f>'D U-16'!S39</f>
        <v>0</v>
      </c>
      <c r="K38" s="111">
        <f t="shared" si="6"/>
        <v>0</v>
      </c>
      <c r="L38" s="113">
        <f t="shared" si="7"/>
        <v>0</v>
      </c>
      <c r="M38" s="118">
        <f t="shared" si="8"/>
        <v>0</v>
      </c>
      <c r="N38" s="116">
        <f t="shared" si="9"/>
        <v>0</v>
      </c>
    </row>
    <row r="39" spans="1:14" ht="13.5" thickBot="1">
      <c r="A39">
        <f t="shared" si="10"/>
        <v>36</v>
      </c>
      <c r="B39" s="54">
        <f t="shared" si="11"/>
        <v>36</v>
      </c>
      <c r="C39" s="41">
        <f>'D U-16'!C40</f>
        <v>0</v>
      </c>
      <c r="D39" s="88">
        <f>'D U-16'!D40</f>
        <v>0</v>
      </c>
      <c r="E39" s="83">
        <f>'D U-16'!I40</f>
        <v>0</v>
      </c>
      <c r="F39" s="76">
        <f>'D U-16'!K40</f>
        <v>0</v>
      </c>
      <c r="G39" s="81">
        <f>'D U-16'!M40</f>
        <v>0</v>
      </c>
      <c r="H39" s="76">
        <f>'D U-16'!O40</f>
        <v>0</v>
      </c>
      <c r="I39" s="81">
        <f>'D U-16'!Q40</f>
        <v>0</v>
      </c>
      <c r="J39" s="76">
        <f>'D U-16'!S40</f>
        <v>0</v>
      </c>
      <c r="K39" s="111">
        <f t="shared" si="6"/>
        <v>0</v>
      </c>
      <c r="L39" s="113">
        <f t="shared" si="7"/>
        <v>0</v>
      </c>
      <c r="M39" s="118">
        <f t="shared" si="8"/>
        <v>0</v>
      </c>
      <c r="N39" s="116">
        <f t="shared" si="9"/>
        <v>0</v>
      </c>
    </row>
    <row r="40" spans="1:14" ht="13.5" thickBot="1">
      <c r="A40">
        <f t="shared" si="10"/>
        <v>37</v>
      </c>
      <c r="B40" s="54">
        <f t="shared" si="11"/>
        <v>37</v>
      </c>
      <c r="C40" s="41">
        <f>'D U-16'!C41</f>
        <v>0</v>
      </c>
      <c r="D40" s="88">
        <f>'D U-16'!D41</f>
        <v>0</v>
      </c>
      <c r="E40" s="83">
        <f>'D U-16'!I41</f>
        <v>0</v>
      </c>
      <c r="F40" s="76">
        <f>'D U-16'!K41</f>
        <v>0</v>
      </c>
      <c r="G40" s="81">
        <f>'D U-16'!M41</f>
        <v>0</v>
      </c>
      <c r="H40" s="76">
        <f>'D U-16'!O41</f>
        <v>0</v>
      </c>
      <c r="I40" s="81">
        <f>'D U-16'!Q41</f>
        <v>0</v>
      </c>
      <c r="J40" s="76">
        <f>'D U-16'!S41</f>
        <v>0</v>
      </c>
      <c r="K40" s="111">
        <f t="shared" si="6"/>
        <v>0</v>
      </c>
      <c r="L40" s="113">
        <f t="shared" si="7"/>
        <v>0</v>
      </c>
      <c r="M40" s="118">
        <f t="shared" si="8"/>
        <v>0</v>
      </c>
      <c r="N40" s="116">
        <f t="shared" si="9"/>
        <v>0</v>
      </c>
    </row>
    <row r="41" spans="1:14" ht="13.5" thickBot="1">
      <c r="A41">
        <f t="shared" si="10"/>
        <v>38</v>
      </c>
      <c r="B41" s="54">
        <f t="shared" si="11"/>
        <v>38</v>
      </c>
      <c r="C41" s="41">
        <f>'D U-16'!C42</f>
        <v>0</v>
      </c>
      <c r="D41" s="88">
        <f>'D U-16'!D42</f>
        <v>0</v>
      </c>
      <c r="E41" s="83">
        <f>'D U-16'!I42</f>
        <v>0</v>
      </c>
      <c r="F41" s="76">
        <f>'D U-16'!K42</f>
        <v>0</v>
      </c>
      <c r="G41" s="81">
        <f>'D U-16'!M42</f>
        <v>0</v>
      </c>
      <c r="H41" s="76">
        <f>'D U-16'!O42</f>
        <v>0</v>
      </c>
      <c r="I41" s="81">
        <f>'D U-16'!Q42</f>
        <v>0</v>
      </c>
      <c r="J41" s="76">
        <f>'D U-16'!S42</f>
        <v>0</v>
      </c>
      <c r="K41" s="111">
        <f t="shared" si="6"/>
        <v>0</v>
      </c>
      <c r="L41" s="113">
        <f t="shared" si="7"/>
        <v>0</v>
      </c>
      <c r="M41" s="118">
        <f t="shared" si="8"/>
        <v>0</v>
      </c>
      <c r="N41" s="116">
        <f t="shared" si="9"/>
        <v>0</v>
      </c>
    </row>
    <row r="42" spans="1:14" ht="13.5" thickBot="1">
      <c r="A42">
        <f t="shared" si="10"/>
        <v>39</v>
      </c>
      <c r="B42" s="54">
        <f t="shared" si="11"/>
        <v>39</v>
      </c>
      <c r="C42" s="41">
        <f>'D U-16'!C43</f>
        <v>0</v>
      </c>
      <c r="D42" s="88">
        <f>'D U-16'!D43</f>
        <v>0</v>
      </c>
      <c r="E42" s="83">
        <f>'D U-16'!I43</f>
        <v>0</v>
      </c>
      <c r="F42" s="76">
        <f>'D U-16'!K43</f>
        <v>0</v>
      </c>
      <c r="G42" s="81">
        <f>'D U-16'!M43</f>
        <v>0</v>
      </c>
      <c r="H42" s="76">
        <f>'D U-16'!O43</f>
        <v>0</v>
      </c>
      <c r="I42" s="81">
        <f>'D U-16'!Q43</f>
        <v>0</v>
      </c>
      <c r="J42" s="76">
        <f>'D U-16'!S43</f>
        <v>0</v>
      </c>
      <c r="K42" s="111">
        <f t="shared" si="6"/>
        <v>0</v>
      </c>
      <c r="L42" s="113">
        <f t="shared" si="7"/>
        <v>0</v>
      </c>
      <c r="M42" s="118">
        <f t="shared" si="8"/>
        <v>0</v>
      </c>
      <c r="N42" s="116">
        <f t="shared" si="9"/>
        <v>0</v>
      </c>
    </row>
    <row r="43" spans="1:14" ht="13.5" thickBot="1">
      <c r="A43">
        <f t="shared" si="10"/>
        <v>40</v>
      </c>
      <c r="B43" s="54">
        <f t="shared" si="11"/>
        <v>40</v>
      </c>
      <c r="C43" s="41">
        <f>'D U-16'!C44</f>
        <v>0</v>
      </c>
      <c r="D43" s="88">
        <f>'D U-16'!D44</f>
        <v>0</v>
      </c>
      <c r="E43" s="83">
        <f>'D U-16'!I44</f>
        <v>0</v>
      </c>
      <c r="F43" s="76">
        <f>'D U-16'!K44</f>
        <v>0</v>
      </c>
      <c r="G43" s="81">
        <f>'D U-16'!M44</f>
        <v>0</v>
      </c>
      <c r="H43" s="76">
        <f>'D U-16'!O44</f>
        <v>0</v>
      </c>
      <c r="I43" s="81">
        <f>'D U-16'!Q44</f>
        <v>0</v>
      </c>
      <c r="J43" s="76">
        <f>'D U-16'!S44</f>
        <v>0</v>
      </c>
      <c r="K43" s="111">
        <f t="shared" si="6"/>
        <v>0</v>
      </c>
      <c r="L43" s="113">
        <f t="shared" si="7"/>
        <v>0</v>
      </c>
      <c r="M43" s="118">
        <f t="shared" si="8"/>
        <v>0</v>
      </c>
      <c r="N43" s="116">
        <f t="shared" si="9"/>
        <v>0</v>
      </c>
    </row>
    <row r="44" spans="1:14" ht="13.5" thickBot="1">
      <c r="A44">
        <f t="shared" si="10"/>
        <v>41</v>
      </c>
      <c r="B44" s="54">
        <f t="shared" si="11"/>
        <v>41</v>
      </c>
      <c r="C44" s="41">
        <f>'D U-16'!C45</f>
        <v>0</v>
      </c>
      <c r="D44" s="88">
        <f>'D U-16'!D45</f>
        <v>0</v>
      </c>
      <c r="E44" s="83">
        <f>'D U-16'!I45</f>
        <v>0</v>
      </c>
      <c r="F44" s="76">
        <f>'D U-16'!K45</f>
        <v>0</v>
      </c>
      <c r="G44" s="81">
        <f>'D U-16'!M45</f>
        <v>0</v>
      </c>
      <c r="H44" s="76">
        <f>'D U-16'!O45</f>
        <v>0</v>
      </c>
      <c r="I44" s="81">
        <f>'D U-16'!Q45</f>
        <v>0</v>
      </c>
      <c r="J44" s="76">
        <f>'D U-16'!S45</f>
        <v>0</v>
      </c>
      <c r="K44" s="111">
        <f t="shared" si="6"/>
        <v>0</v>
      </c>
      <c r="L44" s="113">
        <f t="shared" si="7"/>
        <v>0</v>
      </c>
      <c r="M44" s="118">
        <f t="shared" si="8"/>
        <v>0</v>
      </c>
      <c r="N44" s="116">
        <f t="shared" si="9"/>
        <v>0</v>
      </c>
    </row>
    <row r="45" spans="1:14" ht="13.5" thickBot="1">
      <c r="A45">
        <f t="shared" si="10"/>
        <v>42</v>
      </c>
      <c r="B45" s="54">
        <f t="shared" si="11"/>
        <v>42</v>
      </c>
      <c r="C45" s="41">
        <f>'D U-16'!C46</f>
        <v>0</v>
      </c>
      <c r="D45" s="176">
        <f>'D U-16'!D46</f>
        <v>0</v>
      </c>
      <c r="E45" s="83">
        <f>'D U-16'!I46</f>
        <v>0</v>
      </c>
      <c r="F45" s="76">
        <f>'D U-16'!K46</f>
        <v>0</v>
      </c>
      <c r="G45" s="81">
        <f>'D U-16'!M46</f>
        <v>0</v>
      </c>
      <c r="H45" s="76">
        <f>'D U-16'!O46</f>
        <v>0</v>
      </c>
      <c r="I45" s="81">
        <f>'D U-16'!Q46</f>
        <v>0</v>
      </c>
      <c r="J45" s="76">
        <f>'D U-16'!S46</f>
        <v>0</v>
      </c>
      <c r="K45" s="111">
        <f t="shared" si="6"/>
        <v>0</v>
      </c>
      <c r="L45" s="113">
        <f t="shared" si="7"/>
        <v>0</v>
      </c>
      <c r="M45" s="118">
        <f t="shared" si="8"/>
        <v>0</v>
      </c>
      <c r="N45" s="116">
        <f t="shared" si="9"/>
        <v>0</v>
      </c>
    </row>
    <row r="46" spans="1:14" ht="13.5" thickBot="1">
      <c r="A46">
        <f t="shared" si="10"/>
        <v>43</v>
      </c>
      <c r="B46" s="54">
        <f t="shared" si="11"/>
        <v>43</v>
      </c>
      <c r="C46" s="41">
        <f>'D U-16'!C47</f>
        <v>0</v>
      </c>
      <c r="D46" s="88">
        <f>'D U-16'!D47</f>
        <v>0</v>
      </c>
      <c r="E46" s="83">
        <f>'D U-16'!I47</f>
        <v>0</v>
      </c>
      <c r="F46" s="76">
        <f>'D U-16'!K47</f>
        <v>0</v>
      </c>
      <c r="G46" s="81">
        <f>'D U-16'!M47</f>
        <v>0</v>
      </c>
      <c r="H46" s="76">
        <f>'D U-16'!O47</f>
        <v>0</v>
      </c>
      <c r="I46" s="81">
        <f>'D U-16'!Q47</f>
        <v>0</v>
      </c>
      <c r="J46" s="76">
        <f>'D U-16'!S47</f>
        <v>0</v>
      </c>
      <c r="K46" s="111">
        <f t="shared" si="6"/>
        <v>0</v>
      </c>
      <c r="L46" s="113">
        <f t="shared" si="7"/>
        <v>0</v>
      </c>
      <c r="M46" s="118">
        <f t="shared" si="8"/>
        <v>0</v>
      </c>
      <c r="N46" s="116">
        <f t="shared" si="9"/>
        <v>0</v>
      </c>
    </row>
    <row r="47" spans="1:14" ht="13.5" thickBot="1">
      <c r="A47">
        <f t="shared" si="10"/>
        <v>44</v>
      </c>
      <c r="B47" s="54">
        <f t="shared" si="11"/>
        <v>44</v>
      </c>
      <c r="C47" s="41">
        <f>'D U-16'!C48</f>
        <v>0</v>
      </c>
      <c r="D47" s="88">
        <f>'D U-16'!D48</f>
        <v>0</v>
      </c>
      <c r="E47" s="83">
        <f>'D U-16'!I48</f>
        <v>0</v>
      </c>
      <c r="F47" s="76">
        <f>'D U-16'!K48</f>
        <v>0</v>
      </c>
      <c r="G47" s="81">
        <f>'D U-16'!M48</f>
        <v>0</v>
      </c>
      <c r="H47" s="76">
        <f>'D U-16'!O48</f>
        <v>0</v>
      </c>
      <c r="I47" s="81">
        <f>'D U-16'!Q48</f>
        <v>0</v>
      </c>
      <c r="J47" s="76">
        <f>'D U-16'!S48</f>
        <v>0</v>
      </c>
      <c r="K47" s="111">
        <f t="shared" si="6"/>
        <v>0</v>
      </c>
      <c r="L47" s="113">
        <f t="shared" si="7"/>
        <v>0</v>
      </c>
      <c r="M47" s="118">
        <f t="shared" si="8"/>
        <v>0</v>
      </c>
      <c r="N47" s="116">
        <f t="shared" si="9"/>
        <v>0</v>
      </c>
    </row>
    <row r="48" spans="1:14" ht="13.5" thickBot="1">
      <c r="A48">
        <f t="shared" si="10"/>
        <v>45</v>
      </c>
      <c r="B48" s="54">
        <f t="shared" si="11"/>
        <v>45</v>
      </c>
      <c r="C48" s="41">
        <f>'D U-16'!C49</f>
        <v>0</v>
      </c>
      <c r="D48" s="88">
        <f>'D U-16'!D49</f>
        <v>0</v>
      </c>
      <c r="E48" s="83">
        <f>'D U-16'!I49</f>
        <v>0</v>
      </c>
      <c r="F48" s="76">
        <f>'D U-16'!K49</f>
        <v>0</v>
      </c>
      <c r="G48" s="81">
        <f>'D U-16'!M49</f>
        <v>0</v>
      </c>
      <c r="H48" s="76">
        <f>'D U-16'!O49</f>
        <v>0</v>
      </c>
      <c r="I48" s="81">
        <f>'D U-16'!Q49</f>
        <v>0</v>
      </c>
      <c r="J48" s="76">
        <f>'D U-16'!S49</f>
        <v>0</v>
      </c>
      <c r="K48" s="111">
        <f t="shared" si="6"/>
        <v>0</v>
      </c>
      <c r="L48" s="113">
        <f t="shared" si="7"/>
        <v>0</v>
      </c>
      <c r="M48" s="118">
        <f t="shared" si="8"/>
        <v>0</v>
      </c>
      <c r="N48" s="116">
        <f t="shared" si="9"/>
        <v>0</v>
      </c>
    </row>
    <row r="49" spans="1:14" ht="13.5" thickBot="1">
      <c r="A49">
        <f t="shared" si="10"/>
        <v>46</v>
      </c>
      <c r="B49" s="54">
        <f t="shared" si="11"/>
        <v>46</v>
      </c>
      <c r="C49" s="41">
        <f>'D U-16'!C50</f>
        <v>0</v>
      </c>
      <c r="D49" s="88">
        <f>'D U-16'!D50</f>
        <v>0</v>
      </c>
      <c r="E49" s="83">
        <f>'D U-16'!I50</f>
        <v>0</v>
      </c>
      <c r="F49" s="76">
        <f>'D U-16'!K50</f>
        <v>0</v>
      </c>
      <c r="G49" s="81">
        <f>'D U-16'!M50</f>
        <v>0</v>
      </c>
      <c r="H49" s="76">
        <f>'D U-16'!O50</f>
        <v>0</v>
      </c>
      <c r="I49" s="81">
        <f>'D U-16'!Q50</f>
        <v>0</v>
      </c>
      <c r="J49" s="76">
        <f>'D U-16'!S50</f>
        <v>0</v>
      </c>
      <c r="K49" s="111">
        <f t="shared" si="6"/>
        <v>0</v>
      </c>
      <c r="L49" s="113">
        <f t="shared" si="7"/>
        <v>0</v>
      </c>
      <c r="M49" s="118">
        <f t="shared" si="8"/>
        <v>0</v>
      </c>
      <c r="N49" s="116">
        <f t="shared" si="9"/>
        <v>0</v>
      </c>
    </row>
    <row r="50" spans="1:14" ht="13.5" thickBot="1">
      <c r="A50">
        <f t="shared" si="10"/>
        <v>47</v>
      </c>
      <c r="B50" s="54">
        <f t="shared" si="11"/>
        <v>47</v>
      </c>
      <c r="C50" s="41">
        <f>'D U-16'!C51</f>
        <v>0</v>
      </c>
      <c r="D50" s="88">
        <f>'D U-16'!D51</f>
        <v>0</v>
      </c>
      <c r="E50" s="83">
        <f>'D U-16'!I51</f>
        <v>0</v>
      </c>
      <c r="F50" s="76">
        <f>'D U-16'!K51</f>
        <v>0</v>
      </c>
      <c r="G50" s="81">
        <f>'D U-16'!M51</f>
        <v>0</v>
      </c>
      <c r="H50" s="76">
        <f>'D U-16'!O51</f>
        <v>0</v>
      </c>
      <c r="I50" s="81">
        <f>'D U-16'!Q51</f>
        <v>0</v>
      </c>
      <c r="J50" s="76">
        <f>'D U-16'!S51</f>
        <v>0</v>
      </c>
      <c r="K50" s="111">
        <f t="shared" si="6"/>
        <v>0</v>
      </c>
      <c r="L50" s="113">
        <f t="shared" si="7"/>
        <v>0</v>
      </c>
      <c r="M50" s="118">
        <f t="shared" si="8"/>
        <v>0</v>
      </c>
      <c r="N50" s="116">
        <f t="shared" si="9"/>
        <v>0</v>
      </c>
    </row>
    <row r="51" spans="1:14" ht="13.5" thickBot="1">
      <c r="A51">
        <f t="shared" si="10"/>
        <v>48</v>
      </c>
      <c r="B51" s="54">
        <f t="shared" si="11"/>
        <v>48</v>
      </c>
      <c r="C51" s="41">
        <f>'D U-16'!C52</f>
        <v>0</v>
      </c>
      <c r="D51" s="88">
        <f>'D U-16'!D52</f>
        <v>0</v>
      </c>
      <c r="E51" s="83">
        <f>'D U-16'!I52</f>
        <v>0</v>
      </c>
      <c r="F51" s="76">
        <f>'D U-16'!K52</f>
        <v>0</v>
      </c>
      <c r="G51" s="81">
        <f>'D U-16'!M52</f>
        <v>0</v>
      </c>
      <c r="H51" s="76">
        <f>'D U-16'!O52</f>
        <v>0</v>
      </c>
      <c r="I51" s="81">
        <f>'D U-16'!Q52</f>
        <v>0</v>
      </c>
      <c r="J51" s="76">
        <f>'D U-16'!S52</f>
        <v>0</v>
      </c>
      <c r="K51" s="111">
        <f t="shared" si="6"/>
        <v>0</v>
      </c>
      <c r="L51" s="113">
        <f t="shared" si="7"/>
        <v>0</v>
      </c>
      <c r="M51" s="118">
        <f t="shared" si="8"/>
        <v>0</v>
      </c>
      <c r="N51" s="116">
        <f t="shared" si="9"/>
        <v>0</v>
      </c>
    </row>
    <row r="52" spans="1:14" ht="13.5" thickBot="1">
      <c r="A52">
        <f t="shared" si="10"/>
        <v>49</v>
      </c>
      <c r="B52" s="54">
        <f t="shared" si="11"/>
        <v>49</v>
      </c>
      <c r="C52" s="41">
        <f>'D U-16'!C53</f>
        <v>0</v>
      </c>
      <c r="D52" s="88">
        <f>'D U-16'!D53</f>
        <v>0</v>
      </c>
      <c r="E52" s="83">
        <f>'D U-16'!I53</f>
        <v>0</v>
      </c>
      <c r="F52" s="76">
        <f>'D U-16'!K53</f>
        <v>0</v>
      </c>
      <c r="G52" s="81">
        <f>'D U-16'!M53</f>
        <v>0</v>
      </c>
      <c r="H52" s="76">
        <f>'D U-16'!O53</f>
        <v>0</v>
      </c>
      <c r="I52" s="81">
        <f>'D U-16'!Q53</f>
        <v>0</v>
      </c>
      <c r="J52" s="76">
        <f>'D U-16'!S53</f>
        <v>0</v>
      </c>
      <c r="K52" s="111">
        <f t="shared" si="6"/>
        <v>0</v>
      </c>
      <c r="L52" s="113">
        <f t="shared" si="7"/>
        <v>0</v>
      </c>
      <c r="M52" s="118">
        <f t="shared" si="8"/>
        <v>0</v>
      </c>
      <c r="N52" s="116">
        <f t="shared" si="9"/>
        <v>0</v>
      </c>
    </row>
    <row r="53" spans="1:14" ht="13.5" thickBot="1">
      <c r="A53">
        <f t="shared" si="10"/>
        <v>50</v>
      </c>
      <c r="B53" s="54">
        <f t="shared" si="11"/>
        <v>50</v>
      </c>
      <c r="C53" s="41">
        <f>'D U-16'!C54</f>
        <v>0</v>
      </c>
      <c r="D53" s="88">
        <f>'D U-16'!D54</f>
        <v>0</v>
      </c>
      <c r="E53" s="83">
        <f>'D U-16'!I54</f>
        <v>0</v>
      </c>
      <c r="F53" s="76">
        <f>'D U-16'!K54</f>
        <v>0</v>
      </c>
      <c r="G53" s="81">
        <f>'D U-16'!M54</f>
        <v>0</v>
      </c>
      <c r="H53" s="76">
        <f>'D U-16'!O54</f>
        <v>0</v>
      </c>
      <c r="I53" s="81">
        <f>'D U-16'!Q54</f>
        <v>0</v>
      </c>
      <c r="J53" s="76">
        <f>'D U-16'!S54</f>
        <v>0</v>
      </c>
      <c r="K53" s="111">
        <f t="shared" si="6"/>
        <v>0</v>
      </c>
      <c r="L53" s="113">
        <f t="shared" si="7"/>
        <v>0</v>
      </c>
      <c r="M53" s="118">
        <f t="shared" si="8"/>
        <v>0</v>
      </c>
      <c r="N53" s="116">
        <f t="shared" si="9"/>
        <v>0</v>
      </c>
    </row>
    <row r="54" spans="1:14" ht="13.5" thickBot="1">
      <c r="A54">
        <f t="shared" si="10"/>
        <v>51</v>
      </c>
      <c r="B54" s="54">
        <f t="shared" si="11"/>
        <v>51</v>
      </c>
      <c r="C54" s="41">
        <f>'D U-16'!C55</f>
        <v>0</v>
      </c>
      <c r="D54" s="88">
        <f>'D U-16'!D55</f>
        <v>0</v>
      </c>
      <c r="E54" s="83">
        <f>'D U-16'!I55</f>
        <v>0</v>
      </c>
      <c r="F54" s="76">
        <f>'D U-16'!K55</f>
        <v>0</v>
      </c>
      <c r="G54" s="81">
        <f>'D U-16'!M55</f>
        <v>0</v>
      </c>
      <c r="H54" s="76">
        <f>'D U-16'!O55</f>
        <v>0</v>
      </c>
      <c r="I54" s="81">
        <f>'D U-16'!Q55</f>
        <v>0</v>
      </c>
      <c r="J54" s="76">
        <f>'D U-16'!S55</f>
        <v>0</v>
      </c>
      <c r="K54" s="111">
        <f t="shared" si="6"/>
        <v>0</v>
      </c>
      <c r="L54" s="113">
        <f t="shared" si="7"/>
        <v>0</v>
      </c>
      <c r="M54" s="118">
        <f t="shared" si="8"/>
        <v>0</v>
      </c>
      <c r="N54" s="116">
        <f t="shared" si="9"/>
        <v>0</v>
      </c>
    </row>
    <row r="55" spans="1:14" ht="13.5" thickBot="1">
      <c r="A55">
        <f t="shared" si="10"/>
        <v>52</v>
      </c>
      <c r="B55" s="54">
        <f t="shared" si="11"/>
        <v>52</v>
      </c>
      <c r="C55" s="41">
        <f>'D U-16'!C56</f>
        <v>0</v>
      </c>
      <c r="D55" s="88">
        <f>'D U-16'!D56</f>
        <v>0</v>
      </c>
      <c r="E55" s="83">
        <f>'D U-16'!I56</f>
        <v>0</v>
      </c>
      <c r="F55" s="76">
        <f>'D U-16'!K56</f>
        <v>0</v>
      </c>
      <c r="G55" s="81">
        <f>'D U-16'!M56</f>
        <v>0</v>
      </c>
      <c r="H55" s="76">
        <f>'D U-16'!O56</f>
        <v>0</v>
      </c>
      <c r="I55" s="81">
        <f>'D U-16'!Q56</f>
        <v>0</v>
      </c>
      <c r="J55" s="76">
        <f>'D U-16'!S56</f>
        <v>0</v>
      </c>
      <c r="K55" s="111">
        <f t="shared" si="6"/>
        <v>0</v>
      </c>
      <c r="L55" s="113">
        <f t="shared" si="7"/>
        <v>0</v>
      </c>
      <c r="M55" s="118">
        <f t="shared" si="8"/>
        <v>0</v>
      </c>
      <c r="N55" s="116">
        <f t="shared" si="9"/>
        <v>0</v>
      </c>
    </row>
    <row r="56" spans="1:14" ht="13.5" thickBot="1">
      <c r="A56">
        <f t="shared" si="10"/>
        <v>53</v>
      </c>
      <c r="B56" s="54">
        <f t="shared" si="11"/>
        <v>53</v>
      </c>
      <c r="C56" s="41">
        <f>'D U-16'!C57</f>
        <v>0</v>
      </c>
      <c r="D56" s="88">
        <f>'D U-16'!D57</f>
        <v>0</v>
      </c>
      <c r="E56" s="83">
        <f>'D U-16'!I57</f>
        <v>0</v>
      </c>
      <c r="F56" s="76">
        <f>'D U-16'!K57</f>
        <v>0</v>
      </c>
      <c r="G56" s="81">
        <f>'D U-16'!M57</f>
        <v>0</v>
      </c>
      <c r="H56" s="76">
        <f>'D U-16'!O57</f>
        <v>0</v>
      </c>
      <c r="I56" s="81">
        <f>'D U-16'!Q57</f>
        <v>0</v>
      </c>
      <c r="J56" s="76">
        <f>'D U-16'!S57</f>
        <v>0</v>
      </c>
      <c r="K56" s="111">
        <f t="shared" si="6"/>
        <v>0</v>
      </c>
      <c r="L56" s="113">
        <f t="shared" si="7"/>
        <v>0</v>
      </c>
      <c r="M56" s="118">
        <f t="shared" si="8"/>
        <v>0</v>
      </c>
      <c r="N56" s="116">
        <f t="shared" si="9"/>
        <v>0</v>
      </c>
    </row>
    <row r="57" spans="1:14" ht="13.5" thickBot="1">
      <c r="A57">
        <f t="shared" si="10"/>
        <v>54</v>
      </c>
      <c r="B57" s="54">
        <f t="shared" si="11"/>
        <v>54</v>
      </c>
      <c r="C57" s="41">
        <f>'D U-16'!C58</f>
        <v>0</v>
      </c>
      <c r="D57" s="88">
        <f>'D U-16'!D58</f>
        <v>0</v>
      </c>
      <c r="E57" s="83">
        <f>'D U-16'!I58</f>
        <v>0</v>
      </c>
      <c r="F57" s="76">
        <f>'D U-16'!K58</f>
        <v>0</v>
      </c>
      <c r="G57" s="81">
        <f>'D U-16'!M58</f>
        <v>0</v>
      </c>
      <c r="H57" s="76">
        <f>'D U-16'!O58</f>
        <v>0</v>
      </c>
      <c r="I57" s="81">
        <f>'D U-16'!Q58</f>
        <v>0</v>
      </c>
      <c r="J57" s="76">
        <f>'D U-16'!S58</f>
        <v>0</v>
      </c>
      <c r="K57" s="111">
        <f t="shared" si="6"/>
        <v>0</v>
      </c>
      <c r="L57" s="113">
        <f t="shared" si="7"/>
        <v>0</v>
      </c>
      <c r="M57" s="118">
        <f t="shared" si="8"/>
        <v>0</v>
      </c>
      <c r="N57" s="116">
        <f t="shared" si="9"/>
        <v>0</v>
      </c>
    </row>
    <row r="58" spans="1:14" ht="13.5" thickBot="1">
      <c r="A58">
        <f t="shared" si="10"/>
        <v>55</v>
      </c>
      <c r="B58" s="54">
        <f t="shared" si="11"/>
        <v>55</v>
      </c>
      <c r="C58" s="41">
        <f>'D U-16'!C59</f>
        <v>0</v>
      </c>
      <c r="D58" s="88">
        <f>'D U-16'!D59</f>
        <v>0</v>
      </c>
      <c r="E58" s="83">
        <f>'D U-16'!I59</f>
        <v>0</v>
      </c>
      <c r="F58" s="76">
        <f>'D U-16'!K59</f>
        <v>0</v>
      </c>
      <c r="G58" s="81">
        <f>'D U-16'!M59</f>
        <v>0</v>
      </c>
      <c r="H58" s="76">
        <f>'D U-16'!O59</f>
        <v>0</v>
      </c>
      <c r="I58" s="81">
        <f>'D U-16'!Q59</f>
        <v>0</v>
      </c>
      <c r="J58" s="76">
        <f>'D U-16'!S59</f>
        <v>0</v>
      </c>
      <c r="K58" s="111">
        <f t="shared" si="6"/>
        <v>0</v>
      </c>
      <c r="L58" s="113">
        <f t="shared" si="7"/>
        <v>0</v>
      </c>
      <c r="M58" s="118">
        <f t="shared" si="8"/>
        <v>0</v>
      </c>
      <c r="N58" s="116">
        <f t="shared" si="9"/>
        <v>0</v>
      </c>
    </row>
    <row r="59" spans="1:14" ht="13.5" thickBot="1">
      <c r="A59">
        <f t="shared" si="10"/>
        <v>56</v>
      </c>
      <c r="B59" s="54">
        <f t="shared" si="11"/>
        <v>56</v>
      </c>
      <c r="C59" s="41">
        <f>'D U-16'!C60</f>
        <v>0</v>
      </c>
      <c r="D59" s="88">
        <f>'D U-16'!D60</f>
        <v>0</v>
      </c>
      <c r="E59" s="83">
        <f>'D U-16'!I60</f>
        <v>0</v>
      </c>
      <c r="F59" s="76">
        <f>'D U-16'!K60</f>
        <v>0</v>
      </c>
      <c r="G59" s="81">
        <f>'D U-16'!M60</f>
        <v>0</v>
      </c>
      <c r="H59" s="76">
        <f>'D U-16'!O60</f>
        <v>0</v>
      </c>
      <c r="I59" s="81">
        <f>'D U-16'!Q60</f>
        <v>0</v>
      </c>
      <c r="J59" s="76">
        <f>'D U-16'!S60</f>
        <v>0</v>
      </c>
      <c r="K59" s="111">
        <f t="shared" si="6"/>
        <v>0</v>
      </c>
      <c r="L59" s="113">
        <f t="shared" si="7"/>
        <v>0</v>
      </c>
      <c r="M59" s="118">
        <f t="shared" si="8"/>
        <v>0</v>
      </c>
      <c r="N59" s="116">
        <f t="shared" si="9"/>
        <v>0</v>
      </c>
    </row>
    <row r="60" spans="1:14" ht="13.5" thickBot="1">
      <c r="A60">
        <f t="shared" si="10"/>
        <v>57</v>
      </c>
      <c r="B60" s="54">
        <f t="shared" si="11"/>
        <v>57</v>
      </c>
      <c r="C60" s="41">
        <f>'D U-16'!C61</f>
        <v>0</v>
      </c>
      <c r="D60" s="88">
        <f>'D U-16'!D61</f>
        <v>0</v>
      </c>
      <c r="E60" s="83">
        <f>'D U-16'!I61</f>
        <v>0</v>
      </c>
      <c r="F60" s="76">
        <f>'D U-16'!K61</f>
        <v>0</v>
      </c>
      <c r="G60" s="81">
        <f>'D U-16'!M61</f>
        <v>0</v>
      </c>
      <c r="H60" s="76">
        <f>'D U-16'!O61</f>
        <v>0</v>
      </c>
      <c r="I60" s="81">
        <f>'D U-16'!Q61</f>
        <v>0</v>
      </c>
      <c r="J60" s="76">
        <f>'D U-16'!S61</f>
        <v>0</v>
      </c>
      <c r="K60" s="111">
        <f t="shared" si="6"/>
        <v>0</v>
      </c>
      <c r="L60" s="113">
        <f t="shared" si="7"/>
        <v>0</v>
      </c>
      <c r="M60" s="118">
        <f t="shared" si="8"/>
        <v>0</v>
      </c>
      <c r="N60" s="116">
        <f t="shared" si="9"/>
        <v>0</v>
      </c>
    </row>
    <row r="61" spans="1:14" ht="13.5" thickBot="1">
      <c r="A61">
        <f t="shared" si="10"/>
        <v>58</v>
      </c>
      <c r="B61" s="54">
        <f t="shared" si="11"/>
        <v>58</v>
      </c>
      <c r="C61" s="41">
        <f>'D U-16'!C62</f>
        <v>0</v>
      </c>
      <c r="D61" s="88">
        <f>'D U-16'!D62</f>
        <v>0</v>
      </c>
      <c r="E61" s="83">
        <f>'D U-16'!I62</f>
        <v>0</v>
      </c>
      <c r="F61" s="76">
        <f>'D U-16'!K62</f>
        <v>0</v>
      </c>
      <c r="G61" s="81">
        <f>'D U-16'!M62</f>
        <v>0</v>
      </c>
      <c r="H61" s="76">
        <f>'D U-16'!O62</f>
        <v>0</v>
      </c>
      <c r="I61" s="81">
        <f>'D U-16'!Q62</f>
        <v>0</v>
      </c>
      <c r="J61" s="76">
        <f>'D U-16'!S62</f>
        <v>0</v>
      </c>
      <c r="K61" s="111">
        <f t="shared" si="6"/>
        <v>0</v>
      </c>
      <c r="L61" s="113">
        <f t="shared" si="7"/>
        <v>0</v>
      </c>
      <c r="M61" s="118">
        <f t="shared" si="8"/>
        <v>0</v>
      </c>
      <c r="N61" s="116">
        <f t="shared" si="9"/>
        <v>0</v>
      </c>
    </row>
    <row r="62" spans="1:14" ht="13.5" thickBot="1">
      <c r="A62">
        <f t="shared" si="10"/>
        <v>59</v>
      </c>
      <c r="B62" s="54">
        <f t="shared" si="11"/>
        <v>59</v>
      </c>
      <c r="C62" s="41">
        <f>'D U-16'!C63</f>
        <v>0</v>
      </c>
      <c r="D62" s="88">
        <f>'D U-16'!D63</f>
        <v>0</v>
      </c>
      <c r="E62" s="83">
        <f>'D U-16'!I63</f>
        <v>0</v>
      </c>
      <c r="F62" s="76">
        <f>'D U-16'!K63</f>
        <v>0</v>
      </c>
      <c r="G62" s="81">
        <f>'D U-16'!M63</f>
        <v>0</v>
      </c>
      <c r="H62" s="76">
        <f>'D U-16'!O63</f>
        <v>0</v>
      </c>
      <c r="I62" s="81">
        <f>'D U-16'!Q63</f>
        <v>0</v>
      </c>
      <c r="J62" s="76">
        <f>'D U-16'!S63</f>
        <v>0</v>
      </c>
      <c r="K62" s="111">
        <f t="shared" si="6"/>
        <v>0</v>
      </c>
      <c r="L62" s="113">
        <f t="shared" si="7"/>
        <v>0</v>
      </c>
      <c r="M62" s="118">
        <f t="shared" si="8"/>
        <v>0</v>
      </c>
      <c r="N62" s="116">
        <f t="shared" si="9"/>
        <v>0</v>
      </c>
    </row>
    <row r="63" spans="1:14" ht="13.5" thickBot="1">
      <c r="A63">
        <f t="shared" si="10"/>
        <v>60</v>
      </c>
      <c r="B63" s="54">
        <f t="shared" si="11"/>
        <v>60</v>
      </c>
      <c r="C63" s="56">
        <f>'D U-16'!C64</f>
        <v>0</v>
      </c>
      <c r="D63" s="89">
        <f>'D U-16'!D64</f>
        <v>0</v>
      </c>
      <c r="E63" s="83">
        <f>'D U-16'!I64</f>
        <v>0</v>
      </c>
      <c r="F63" s="76">
        <f>'D U-16'!K64</f>
        <v>0</v>
      </c>
      <c r="G63" s="81">
        <f>'D U-16'!M64</f>
        <v>0</v>
      </c>
      <c r="H63" s="76">
        <f>'D U-16'!O64</f>
        <v>0</v>
      </c>
      <c r="I63" s="81">
        <f>'D U-16'!Q64</f>
        <v>0</v>
      </c>
      <c r="J63" s="76">
        <f>'D U-16'!S64</f>
        <v>0</v>
      </c>
      <c r="K63" s="111">
        <f t="shared" si="6"/>
        <v>0</v>
      </c>
      <c r="L63" s="113">
        <f t="shared" si="7"/>
        <v>0</v>
      </c>
      <c r="M63" s="118">
        <f t="shared" si="8"/>
        <v>0</v>
      </c>
      <c r="N63" s="116">
        <f t="shared" si="9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9" sqref="C19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57421875" style="0" customWidth="1"/>
    <col min="12" max="12" width="11.28125" style="0" customWidth="1"/>
    <col min="13" max="14" width="10.00390625" style="0" customWidth="1"/>
  </cols>
  <sheetData>
    <row r="1" spans="2:11" ht="16.5" thickBot="1">
      <c r="B1" s="110" t="s">
        <v>133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" customHeight="1" thickBot="1">
      <c r="B2" s="109" t="s">
        <v>52</v>
      </c>
      <c r="C2" s="58"/>
      <c r="D2" s="77"/>
      <c r="E2" s="272" t="str">
        <f>'D U-16'!H3</f>
        <v>Kungsberget SL</v>
      </c>
      <c r="F2" s="273"/>
      <c r="G2" s="272" t="str">
        <f>'D U-16'!L3</f>
        <v>Kungsberget SL</v>
      </c>
      <c r="H2" s="273"/>
      <c r="I2" s="272" t="str">
        <f>'D U-16'!P3</f>
        <v>Arvika SL</v>
      </c>
      <c r="J2" s="273"/>
      <c r="K2" s="58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80" t="s">
        <v>38</v>
      </c>
      <c r="K3" s="120" t="s">
        <v>8</v>
      </c>
      <c r="L3" s="108" t="s">
        <v>51</v>
      </c>
      <c r="M3" s="121" t="s">
        <v>53</v>
      </c>
      <c r="N3" s="121" t="s">
        <v>54</v>
      </c>
    </row>
    <row r="4" spans="1:14" ht="13.5" thickBot="1">
      <c r="A4">
        <v>1</v>
      </c>
      <c r="B4" s="52">
        <v>1</v>
      </c>
      <c r="C4" s="53" t="str">
        <f>'H U-16'!C5</f>
        <v>Sebastian Brändholm</v>
      </c>
      <c r="D4" s="87" t="str">
        <f>'H U-16'!D5</f>
        <v>Sälens IF</v>
      </c>
      <c r="E4" s="82">
        <f>'H U-16'!I5</f>
        <v>100</v>
      </c>
      <c r="F4" s="75">
        <f>'H U-16'!K5</f>
        <v>0</v>
      </c>
      <c r="G4" s="52">
        <f>'H U-16'!M5</f>
        <v>100</v>
      </c>
      <c r="H4" s="75">
        <f>'H U-16'!O5</f>
        <v>100</v>
      </c>
      <c r="I4" s="52">
        <f>'H U-16'!Q5</f>
        <v>100</v>
      </c>
      <c r="J4" s="75">
        <f>'H U-16'!S5</f>
        <v>70</v>
      </c>
      <c r="K4" s="111">
        <f aca="true" t="shared" si="0" ref="K4:K35">SUM(E4:J4)</f>
        <v>470</v>
      </c>
      <c r="L4" s="113">
        <f aca="true" t="shared" si="1" ref="L4:L35">LARGE(E4:J4,1)+LARGE(E4:J4,2)+LARGE(E4:J4,3)</f>
        <v>300</v>
      </c>
      <c r="M4" s="124">
        <f aca="true" t="shared" si="2" ref="M4:M35">LARGE(E4:J4,4)</f>
        <v>100</v>
      </c>
      <c r="N4" s="123">
        <f aca="true" t="shared" si="3" ref="N4:N35">LARGE(E4:J4,5)</f>
        <v>70</v>
      </c>
    </row>
    <row r="5" spans="1:14" ht="13.5" thickBot="1">
      <c r="A5">
        <f aca="true" t="shared" si="4" ref="A5:A20">1+A4</f>
        <v>2</v>
      </c>
      <c r="B5" s="54">
        <f aca="true" t="shared" si="5" ref="B5:B36">1+B4</f>
        <v>2</v>
      </c>
      <c r="C5" s="41" t="str">
        <f>'H U-16'!C8</f>
        <v>Jonathan Klausner Waldesjö</v>
      </c>
      <c r="D5" s="88" t="str">
        <f>'H U-16'!D8</f>
        <v>Örebro SLF</v>
      </c>
      <c r="E5" s="83">
        <f>'H U-16'!I8</f>
        <v>80</v>
      </c>
      <c r="F5" s="76">
        <f>'H U-16'!K8</f>
        <v>60</v>
      </c>
      <c r="G5" s="81">
        <f>'H U-16'!M8</f>
        <v>80</v>
      </c>
      <c r="H5" s="76">
        <f>'H U-16'!O8</f>
        <v>80</v>
      </c>
      <c r="I5" s="81">
        <f>'H U-16'!Q8</f>
        <v>55</v>
      </c>
      <c r="J5" s="76">
        <f>'H U-16'!S8</f>
        <v>100</v>
      </c>
      <c r="K5" s="111">
        <f>SUM(E5:J5)</f>
        <v>455</v>
      </c>
      <c r="L5" s="113">
        <f>LARGE(E5:J5,1)+LARGE(E5:J5,2)+LARGE(E5:J5,3)</f>
        <v>260</v>
      </c>
      <c r="M5" s="124">
        <f>LARGE(E5:J5,4)</f>
        <v>80</v>
      </c>
      <c r="N5" s="123">
        <f>LARGE(E5:J5,5)</f>
        <v>60</v>
      </c>
    </row>
    <row r="6" spans="1:14" ht="13.5" thickBot="1">
      <c r="A6">
        <f t="shared" si="4"/>
        <v>3</v>
      </c>
      <c r="B6" s="54">
        <f t="shared" si="5"/>
        <v>3</v>
      </c>
      <c r="C6" s="41" t="str">
        <f>'H U-16'!C6</f>
        <v>Fabian Nyman</v>
      </c>
      <c r="D6" s="88" t="str">
        <f>'H U-16'!D6</f>
        <v>Sälens IF</v>
      </c>
      <c r="E6" s="83">
        <f>'H U-16'!I6</f>
        <v>70</v>
      </c>
      <c r="F6" s="76">
        <f>'H U-16'!K6</f>
        <v>100</v>
      </c>
      <c r="G6" s="81">
        <f>'H U-16'!M6</f>
        <v>0</v>
      </c>
      <c r="H6" s="76">
        <f>'H U-16'!O6</f>
        <v>70</v>
      </c>
      <c r="I6" s="81">
        <f>'H U-16'!Q6</f>
        <v>80</v>
      </c>
      <c r="J6" s="76">
        <f>'H U-16'!S6</f>
        <v>80</v>
      </c>
      <c r="K6" s="111">
        <f>SUM(E6:J6)</f>
        <v>400</v>
      </c>
      <c r="L6" s="113">
        <f>LARGE(E6:J6,1)+LARGE(E6:J6,2)+LARGE(E6:J6,3)</f>
        <v>260</v>
      </c>
      <c r="M6" s="124">
        <f>LARGE(E6:J6,4)</f>
        <v>70</v>
      </c>
      <c r="N6" s="123">
        <f>LARGE(E6:J6,5)</f>
        <v>70</v>
      </c>
    </row>
    <row r="7" spans="1:14" ht="13.5" thickBot="1">
      <c r="A7">
        <f t="shared" si="4"/>
        <v>4</v>
      </c>
      <c r="B7" s="54">
        <f t="shared" si="5"/>
        <v>4</v>
      </c>
      <c r="C7" s="41" t="str">
        <f>'H U-16'!C7</f>
        <v>Adam Ahlin</v>
      </c>
      <c r="D7" s="88" t="str">
        <f>'H U-16'!D7</f>
        <v>Örebro SLF</v>
      </c>
      <c r="E7" s="83">
        <f>'H U-16'!I7</f>
        <v>60</v>
      </c>
      <c r="F7" s="76">
        <f>'H U-16'!K7</f>
        <v>40</v>
      </c>
      <c r="G7" s="81">
        <f>'H U-16'!M7</f>
        <v>70</v>
      </c>
      <c r="H7" s="76">
        <f>'H U-16'!O7</f>
        <v>60</v>
      </c>
      <c r="I7" s="81">
        <f>'H U-16'!Q7</f>
        <v>70</v>
      </c>
      <c r="J7" s="76">
        <f>'H U-16'!S7</f>
        <v>60</v>
      </c>
      <c r="K7" s="111">
        <f>SUM(E7:J7)</f>
        <v>360</v>
      </c>
      <c r="L7" s="113">
        <f>LARGE(E7:J7,1)+LARGE(E7:J7,2)+LARGE(E7:J7,3)</f>
        <v>200</v>
      </c>
      <c r="M7" s="124">
        <f>LARGE(E7:J7,4)</f>
        <v>60</v>
      </c>
      <c r="N7" s="123">
        <f>LARGE(E7:J7,5)</f>
        <v>60</v>
      </c>
    </row>
    <row r="8" spans="1:14" ht="13.5" thickBot="1">
      <c r="A8">
        <f t="shared" si="4"/>
        <v>5</v>
      </c>
      <c r="B8" s="54">
        <f t="shared" si="5"/>
        <v>5</v>
      </c>
      <c r="C8" s="41" t="str">
        <f>'H U-16'!C9</f>
        <v>Jonathan Skörelid</v>
      </c>
      <c r="D8" s="88" t="str">
        <f>'H U-16'!D9</f>
        <v>Gävle Alpina SK</v>
      </c>
      <c r="E8" s="83">
        <f>'H U-16'!I9</f>
        <v>55</v>
      </c>
      <c r="F8" s="76">
        <f>'H U-16'!K9</f>
        <v>70</v>
      </c>
      <c r="G8" s="81">
        <f>'H U-16'!M9</f>
        <v>55</v>
      </c>
      <c r="H8" s="76">
        <f>'H U-16'!O9</f>
        <v>50</v>
      </c>
      <c r="I8" s="81">
        <f>'H U-16'!Q9</f>
        <v>60</v>
      </c>
      <c r="J8" s="76">
        <f>'H U-16'!S9</f>
        <v>50</v>
      </c>
      <c r="K8" s="111">
        <f t="shared" si="0"/>
        <v>340</v>
      </c>
      <c r="L8" s="113">
        <f t="shared" si="1"/>
        <v>185</v>
      </c>
      <c r="M8" s="124">
        <f t="shared" si="2"/>
        <v>55</v>
      </c>
      <c r="N8" s="123">
        <f t="shared" si="3"/>
        <v>50</v>
      </c>
    </row>
    <row r="9" spans="1:14" ht="13.5" thickBot="1">
      <c r="A9">
        <f t="shared" si="4"/>
        <v>6</v>
      </c>
      <c r="B9" s="54">
        <f t="shared" si="5"/>
        <v>6</v>
      </c>
      <c r="C9" s="41" t="str">
        <f>'H U-16'!C11</f>
        <v>Filip Grahn</v>
      </c>
      <c r="D9" s="88" t="str">
        <f>'H U-16'!D11</f>
        <v>Kils SLK</v>
      </c>
      <c r="E9" s="83">
        <f>'H U-16'!I11</f>
        <v>50</v>
      </c>
      <c r="F9" s="76">
        <f>'H U-16'!K11</f>
        <v>50</v>
      </c>
      <c r="G9" s="81">
        <f>'H U-16'!M11</f>
        <v>60</v>
      </c>
      <c r="H9" s="76">
        <f>'H U-16'!O11</f>
        <v>46</v>
      </c>
      <c r="I9" s="81">
        <f>'H U-16'!Q11</f>
        <v>50</v>
      </c>
      <c r="J9" s="76">
        <f>'H U-16'!S11</f>
        <v>55</v>
      </c>
      <c r="K9" s="111">
        <f t="shared" si="0"/>
        <v>311</v>
      </c>
      <c r="L9" s="113">
        <f t="shared" si="1"/>
        <v>165</v>
      </c>
      <c r="M9" s="124">
        <f t="shared" si="2"/>
        <v>50</v>
      </c>
      <c r="N9" s="123">
        <f t="shared" si="3"/>
        <v>50</v>
      </c>
    </row>
    <row r="10" spans="1:14" ht="13.5" thickBot="1">
      <c r="A10">
        <f t="shared" si="4"/>
        <v>7</v>
      </c>
      <c r="B10" s="54">
        <f t="shared" si="5"/>
        <v>7</v>
      </c>
      <c r="C10" s="41" t="str">
        <f>'H U-16'!C12</f>
        <v>Jonathan Conradsson</v>
      </c>
      <c r="D10" s="88" t="str">
        <f>'H U-16'!D12</f>
        <v>IFK Borlänge</v>
      </c>
      <c r="E10" s="83">
        <f>'H U-16'!I12</f>
        <v>42</v>
      </c>
      <c r="F10" s="76">
        <f>'H U-16'!K12</f>
        <v>55</v>
      </c>
      <c r="G10" s="81">
        <f>'H U-16'!M12</f>
        <v>44</v>
      </c>
      <c r="H10" s="76">
        <f>'H U-16'!O12</f>
        <v>48</v>
      </c>
      <c r="I10" s="81">
        <f>'H U-16'!Q12</f>
        <v>48</v>
      </c>
      <c r="J10" s="76">
        <f>'H U-16'!S12</f>
        <v>48</v>
      </c>
      <c r="K10" s="111">
        <f t="shared" si="0"/>
        <v>285</v>
      </c>
      <c r="L10" s="113">
        <f t="shared" si="1"/>
        <v>151</v>
      </c>
      <c r="M10" s="124">
        <f t="shared" si="2"/>
        <v>48</v>
      </c>
      <c r="N10" s="123">
        <f t="shared" si="3"/>
        <v>44</v>
      </c>
    </row>
    <row r="11" spans="1:14" ht="13.5" thickBot="1">
      <c r="A11">
        <f t="shared" si="4"/>
        <v>8</v>
      </c>
      <c r="B11" s="54">
        <f t="shared" si="5"/>
        <v>8</v>
      </c>
      <c r="C11" s="41" t="str">
        <f>'H U-16'!C13</f>
        <v>Martin Bergman</v>
      </c>
      <c r="D11" s="88" t="str">
        <f>'H U-16'!D13</f>
        <v>IFK Falun</v>
      </c>
      <c r="E11" s="83">
        <f>'H U-16'!I13</f>
        <v>48</v>
      </c>
      <c r="F11" s="76">
        <f>'H U-16'!K13</f>
        <v>0</v>
      </c>
      <c r="G11" s="81">
        <f>'H U-16'!M13</f>
        <v>48</v>
      </c>
      <c r="H11" s="76">
        <f>'H U-16'!O13</f>
        <v>42</v>
      </c>
      <c r="I11" s="81">
        <f>'H U-16'!Q13</f>
        <v>46</v>
      </c>
      <c r="J11" s="76">
        <f>'H U-16'!S13</f>
        <v>44</v>
      </c>
      <c r="K11" s="111">
        <f>SUM(E11:J11)</f>
        <v>228</v>
      </c>
      <c r="L11" s="113">
        <f>LARGE(E11:J11,1)+LARGE(E11:J11,2)+LARGE(E11:J11,3)</f>
        <v>142</v>
      </c>
      <c r="M11" s="124">
        <f>LARGE(E11:J11,4)</f>
        <v>44</v>
      </c>
      <c r="N11" s="123">
        <f>LARGE(E11:J11,5)</f>
        <v>42</v>
      </c>
    </row>
    <row r="12" spans="1:14" ht="13.5" thickBot="1">
      <c r="A12">
        <f t="shared" si="4"/>
        <v>9</v>
      </c>
      <c r="B12" s="54">
        <f t="shared" si="5"/>
        <v>9</v>
      </c>
      <c r="C12" s="41" t="str">
        <f>'H U-16'!C10</f>
        <v>Daniel Jorälv-Wermlund</v>
      </c>
      <c r="D12" s="88" t="str">
        <f>'H U-16'!D10</f>
        <v>Arvika SLK</v>
      </c>
      <c r="E12" s="83">
        <f>'H U-16'!I10</f>
        <v>46</v>
      </c>
      <c r="F12" s="76">
        <f>'H U-16'!K10</f>
        <v>48</v>
      </c>
      <c r="G12" s="81">
        <f>'H U-16'!M10</f>
        <v>46</v>
      </c>
      <c r="H12" s="76">
        <f>'H U-16'!O10</f>
        <v>0</v>
      </c>
      <c r="I12" s="81">
        <f>'H U-16'!Q10</f>
        <v>42</v>
      </c>
      <c r="J12" s="76">
        <f>'H U-16'!S10</f>
        <v>46</v>
      </c>
      <c r="K12" s="111">
        <f>SUM(E12:J12)</f>
        <v>228</v>
      </c>
      <c r="L12" s="113">
        <f>LARGE(E12:J12,1)+LARGE(E12:J12,2)+LARGE(E12:J12,3)</f>
        <v>140</v>
      </c>
      <c r="M12" s="124">
        <f>LARGE(E12:J12,4)</f>
        <v>46</v>
      </c>
      <c r="N12" s="123">
        <f>LARGE(E12:J12,5)</f>
        <v>42</v>
      </c>
    </row>
    <row r="13" spans="1:14" ht="13.5" thickBot="1">
      <c r="A13">
        <f t="shared" si="4"/>
        <v>10</v>
      </c>
      <c r="B13" s="54">
        <f t="shared" si="5"/>
        <v>10</v>
      </c>
      <c r="C13" s="41" t="str">
        <f>'H U-16'!C14</f>
        <v>Alfred Kindberg</v>
      </c>
      <c r="D13" s="88" t="str">
        <f>'H U-16'!D14</f>
        <v>Kils SLK</v>
      </c>
      <c r="E13" s="83">
        <f>'H U-16'!I14</f>
        <v>44</v>
      </c>
      <c r="F13" s="76">
        <f>'H U-16'!K14</f>
        <v>0</v>
      </c>
      <c r="G13" s="81">
        <f>'H U-16'!M14</f>
        <v>50</v>
      </c>
      <c r="H13" s="178">
        <f>'H U-16'!O14</f>
        <v>44</v>
      </c>
      <c r="I13" s="81">
        <f>'H U-16'!Q14</f>
        <v>44</v>
      </c>
      <c r="J13" s="76">
        <f>'H U-16'!S14</f>
        <v>42</v>
      </c>
      <c r="K13" s="111">
        <f>SUM(E13:J13)</f>
        <v>224</v>
      </c>
      <c r="L13" s="113">
        <f>LARGE(E13:J13,1)+LARGE(E13:J13,2)+LARGE(E13:J13,3)</f>
        <v>138</v>
      </c>
      <c r="M13" s="124">
        <f>LARGE(E13:J13,4)</f>
        <v>44</v>
      </c>
      <c r="N13" s="123">
        <f>LARGE(E13:J13,5)</f>
        <v>42</v>
      </c>
    </row>
    <row r="14" spans="1:14" ht="13.5" thickBot="1">
      <c r="A14">
        <f t="shared" si="4"/>
        <v>11</v>
      </c>
      <c r="B14" s="54">
        <f t="shared" si="5"/>
        <v>11</v>
      </c>
      <c r="C14" s="41" t="str">
        <f>'H U-16'!C17</f>
        <v>Marcus Larsson</v>
      </c>
      <c r="D14" s="88" t="str">
        <f>'H U-16'!D17</f>
        <v>Rättviks SLK</v>
      </c>
      <c r="E14" s="83">
        <f>'H U-16'!I17</f>
        <v>0</v>
      </c>
      <c r="F14" s="76">
        <f>'H U-16'!K17</f>
        <v>80</v>
      </c>
      <c r="G14" s="81">
        <f>'H U-16'!M17</f>
        <v>0</v>
      </c>
      <c r="H14" s="76">
        <f>'H U-16'!O17</f>
        <v>55</v>
      </c>
      <c r="I14" s="81">
        <f>'H U-16'!Q17</f>
        <v>0</v>
      </c>
      <c r="J14" s="76">
        <f>'H U-16'!S17</f>
        <v>0</v>
      </c>
      <c r="K14" s="111">
        <f t="shared" si="0"/>
        <v>135</v>
      </c>
      <c r="L14" s="113">
        <f t="shared" si="1"/>
        <v>135</v>
      </c>
      <c r="M14" s="124">
        <f t="shared" si="2"/>
        <v>0</v>
      </c>
      <c r="N14" s="123">
        <f t="shared" si="3"/>
        <v>0</v>
      </c>
    </row>
    <row r="15" spans="1:14" ht="13.5" thickBot="1">
      <c r="A15">
        <f t="shared" si="4"/>
        <v>12</v>
      </c>
      <c r="B15" s="54">
        <f t="shared" si="5"/>
        <v>12</v>
      </c>
      <c r="C15" s="41" t="str">
        <f>'H U-16'!C15</f>
        <v>Gustav Haga</v>
      </c>
      <c r="D15" s="88" t="str">
        <f>'H U-16'!D15</f>
        <v>IFK Mora AK</v>
      </c>
      <c r="E15" s="83">
        <f>'H U-16'!I15</f>
        <v>0</v>
      </c>
      <c r="F15" s="76">
        <f>'H U-16'!K15</f>
        <v>44</v>
      </c>
      <c r="G15" s="81">
        <f>'H U-16'!M15</f>
        <v>0</v>
      </c>
      <c r="H15" s="76">
        <f>'H U-16'!O15</f>
        <v>40</v>
      </c>
      <c r="I15" s="81">
        <f>'H U-16'!Q15</f>
        <v>40</v>
      </c>
      <c r="J15" s="76">
        <f>'H U-16'!S15</f>
        <v>40</v>
      </c>
      <c r="K15" s="111">
        <f t="shared" si="0"/>
        <v>164</v>
      </c>
      <c r="L15" s="113">
        <f t="shared" si="1"/>
        <v>124</v>
      </c>
      <c r="M15" s="124">
        <f t="shared" si="2"/>
        <v>40</v>
      </c>
      <c r="N15" s="123">
        <f t="shared" si="3"/>
        <v>0</v>
      </c>
    </row>
    <row r="16" spans="1:14" ht="13.5" thickBot="1">
      <c r="A16">
        <f t="shared" si="4"/>
        <v>13</v>
      </c>
      <c r="B16" s="55">
        <f t="shared" si="5"/>
        <v>13</v>
      </c>
      <c r="C16" s="56" t="str">
        <f>'H U-16'!C16</f>
        <v>Jacob Larsson</v>
      </c>
      <c r="D16" s="89" t="str">
        <f>'H U-16'!D16</f>
        <v>Gävle Alpina SK</v>
      </c>
      <c r="E16" s="97">
        <f>'H U-16'!I16</f>
        <v>40</v>
      </c>
      <c r="F16" s="96">
        <f>'H U-16'!K16</f>
        <v>42</v>
      </c>
      <c r="G16" s="103">
        <f>'H U-16'!M16</f>
        <v>40</v>
      </c>
      <c r="H16" s="96">
        <f>'H U-16'!O16</f>
        <v>0</v>
      </c>
      <c r="I16" s="103">
        <f>'H U-16'!Q16</f>
        <v>0</v>
      </c>
      <c r="J16" s="96">
        <f>'H U-16'!S16</f>
        <v>0</v>
      </c>
      <c r="K16" s="240">
        <f>SUM(E16:J16)</f>
        <v>122</v>
      </c>
      <c r="L16" s="232">
        <f>LARGE(E16:J16,1)+LARGE(E16:J16,2)+LARGE(E16:J16,3)</f>
        <v>122</v>
      </c>
      <c r="M16" s="233">
        <f>LARGE(E16:J16,4)</f>
        <v>0</v>
      </c>
      <c r="N16" s="234">
        <f>LARGE(E16:J16,5)</f>
        <v>0</v>
      </c>
    </row>
    <row r="17" spans="1:14" ht="13.5" thickBot="1">
      <c r="A17">
        <f t="shared" si="4"/>
        <v>14</v>
      </c>
      <c r="B17" s="222">
        <f t="shared" si="5"/>
        <v>14</v>
      </c>
      <c r="C17" s="223" t="str">
        <f>'H U-16'!C18</f>
        <v>Max Sandberg</v>
      </c>
      <c r="D17" s="224" t="str">
        <f>'H U-16'!D18</f>
        <v>IFK Falun</v>
      </c>
      <c r="E17" s="225">
        <f>'H U-16'!I18</f>
        <v>0</v>
      </c>
      <c r="F17" s="226">
        <f>'H U-16'!K18</f>
        <v>46</v>
      </c>
      <c r="G17" s="227">
        <f>'H U-16'!M18</f>
        <v>42</v>
      </c>
      <c r="H17" s="226">
        <f>'H U-16'!O18</f>
        <v>0</v>
      </c>
      <c r="I17" s="227">
        <f>'H U-16'!Q18</f>
        <v>0</v>
      </c>
      <c r="J17" s="226">
        <f>'H U-16'!S18</f>
        <v>0</v>
      </c>
      <c r="K17" s="237">
        <f>SUM(E17:J17)</f>
        <v>88</v>
      </c>
      <c r="L17" s="228">
        <f>LARGE(E17:J17,1)+LARGE(E17:J17,2)+LARGE(E17:J17,3)</f>
        <v>88</v>
      </c>
      <c r="M17" s="229">
        <f>LARGE(E17:J17,4)</f>
        <v>0</v>
      </c>
      <c r="N17" s="230">
        <f>LARGE(E17:J17,5)</f>
        <v>0</v>
      </c>
    </row>
    <row r="18" spans="1:14" ht="13.5" thickBot="1">
      <c r="A18">
        <f t="shared" si="4"/>
        <v>15</v>
      </c>
      <c r="B18" s="54">
        <f t="shared" si="5"/>
        <v>15</v>
      </c>
      <c r="C18" s="41" t="str">
        <f>'H U-16'!C19</f>
        <v>Filip Hedberg</v>
      </c>
      <c r="D18" s="88" t="str">
        <f>'H U-16'!D19</f>
        <v>IFK Falun</v>
      </c>
      <c r="E18" s="83">
        <f>'H U-16'!I19</f>
        <v>0</v>
      </c>
      <c r="F18" s="76">
        <f>'H U-16'!K19</f>
        <v>0</v>
      </c>
      <c r="G18" s="81">
        <f>'H U-16'!M19</f>
        <v>0</v>
      </c>
      <c r="H18" s="76">
        <f>'H U-16'!O19</f>
        <v>39</v>
      </c>
      <c r="I18" s="81">
        <f>'H U-16'!Q19</f>
        <v>0</v>
      </c>
      <c r="J18" s="76">
        <f>'H U-16'!S19</f>
        <v>0</v>
      </c>
      <c r="K18" s="111">
        <f t="shared" si="0"/>
        <v>39</v>
      </c>
      <c r="L18" s="113">
        <f t="shared" si="1"/>
        <v>39</v>
      </c>
      <c r="M18" s="124">
        <f t="shared" si="2"/>
        <v>0</v>
      </c>
      <c r="N18" s="123">
        <f t="shared" si="3"/>
        <v>0</v>
      </c>
    </row>
    <row r="19" spans="1:14" ht="13.5" thickBot="1">
      <c r="A19">
        <f t="shared" si="4"/>
        <v>16</v>
      </c>
      <c r="B19" s="54">
        <f t="shared" si="5"/>
        <v>16</v>
      </c>
      <c r="C19" s="41">
        <f>'H U-16'!C20</f>
        <v>0</v>
      </c>
      <c r="D19" s="88">
        <f>'H U-16'!D20</f>
        <v>0</v>
      </c>
      <c r="E19" s="83">
        <f>'H U-16'!I20</f>
        <v>0</v>
      </c>
      <c r="F19" s="76">
        <f>'H U-16'!K20</f>
        <v>0</v>
      </c>
      <c r="G19" s="81">
        <f>'H U-16'!M20</f>
        <v>0</v>
      </c>
      <c r="H19" s="76">
        <f>'H U-16'!O20</f>
        <v>0</v>
      </c>
      <c r="I19" s="81">
        <f>'H U-16'!Q20</f>
        <v>0</v>
      </c>
      <c r="J19" s="76">
        <f>'H U-16'!S20</f>
        <v>0</v>
      </c>
      <c r="K19" s="111">
        <f>SUM(E19:J19)</f>
        <v>0</v>
      </c>
      <c r="L19" s="113">
        <f>LARGE(E19:J19,1)+LARGE(E19:J19,2)+LARGE(E19:J19,3)</f>
        <v>0</v>
      </c>
      <c r="M19" s="124">
        <f>LARGE(E19:J19,4)</f>
        <v>0</v>
      </c>
      <c r="N19" s="123">
        <f>LARGE(E19:J19,5)</f>
        <v>0</v>
      </c>
    </row>
    <row r="20" spans="1:14" ht="13.5" thickBot="1">
      <c r="A20">
        <f t="shared" si="4"/>
        <v>17</v>
      </c>
      <c r="B20" s="54">
        <f t="shared" si="5"/>
        <v>17</v>
      </c>
      <c r="C20" s="41">
        <f>'H U-16'!C21</f>
        <v>0</v>
      </c>
      <c r="D20" s="88">
        <f>'H U-16'!D21</f>
        <v>0</v>
      </c>
      <c r="E20" s="83">
        <f>'H U-16'!I21</f>
        <v>0</v>
      </c>
      <c r="F20" s="76">
        <f>'H U-16'!K21</f>
        <v>0</v>
      </c>
      <c r="G20" s="81">
        <f>'H U-16'!M21</f>
        <v>0</v>
      </c>
      <c r="H20" s="76">
        <f>'H U-16'!O21</f>
        <v>0</v>
      </c>
      <c r="I20" s="81">
        <f>'H U-16'!Q21</f>
        <v>0</v>
      </c>
      <c r="J20" s="76">
        <f>'H U-16'!S21</f>
        <v>0</v>
      </c>
      <c r="K20" s="111">
        <f t="shared" si="0"/>
        <v>0</v>
      </c>
      <c r="L20" s="113">
        <f t="shared" si="1"/>
        <v>0</v>
      </c>
      <c r="M20" s="124">
        <f t="shared" si="2"/>
        <v>0</v>
      </c>
      <c r="N20" s="123">
        <f t="shared" si="3"/>
        <v>0</v>
      </c>
    </row>
    <row r="21" spans="1:14" ht="13.5" thickBot="1">
      <c r="A21">
        <f aca="true" t="shared" si="6" ref="A21:A36">1+A20</f>
        <v>18</v>
      </c>
      <c r="B21" s="54">
        <f t="shared" si="5"/>
        <v>18</v>
      </c>
      <c r="C21" s="175">
        <f>'H U-16'!C22</f>
        <v>0</v>
      </c>
      <c r="D21" s="176">
        <f>'H U-16'!D22</f>
        <v>0</v>
      </c>
      <c r="E21" s="83">
        <f>'H U-16'!I22</f>
        <v>0</v>
      </c>
      <c r="F21" s="76">
        <f>'H U-16'!K22</f>
        <v>0</v>
      </c>
      <c r="G21" s="81">
        <f>'H U-16'!M22</f>
        <v>0</v>
      </c>
      <c r="H21" s="76">
        <f>'H U-16'!O22</f>
        <v>0</v>
      </c>
      <c r="I21" s="81">
        <f>'H U-16'!Q22</f>
        <v>0</v>
      </c>
      <c r="J21" s="76">
        <f>'H U-16'!S22</f>
        <v>0</v>
      </c>
      <c r="K21" s="111">
        <f t="shared" si="0"/>
        <v>0</v>
      </c>
      <c r="L21" s="113">
        <f t="shared" si="1"/>
        <v>0</v>
      </c>
      <c r="M21" s="124">
        <f t="shared" si="2"/>
        <v>0</v>
      </c>
      <c r="N21" s="123">
        <f t="shared" si="3"/>
        <v>0</v>
      </c>
    </row>
    <row r="22" spans="1:14" ht="13.5" thickBot="1">
      <c r="A22">
        <f t="shared" si="6"/>
        <v>19</v>
      </c>
      <c r="B22" s="54">
        <f t="shared" si="5"/>
        <v>19</v>
      </c>
      <c r="C22" s="41">
        <f>'H U-16'!C23</f>
        <v>0</v>
      </c>
      <c r="D22" s="88">
        <f>'H U-16'!D23</f>
        <v>0</v>
      </c>
      <c r="E22" s="83">
        <f>'H U-16'!I23</f>
        <v>0</v>
      </c>
      <c r="F22" s="76">
        <f>'H U-16'!K23</f>
        <v>0</v>
      </c>
      <c r="G22" s="81">
        <f>'H U-16'!M23</f>
        <v>0</v>
      </c>
      <c r="H22" s="76">
        <f>'H U-16'!O23</f>
        <v>0</v>
      </c>
      <c r="I22" s="81">
        <f>'H U-16'!Q23</f>
        <v>0</v>
      </c>
      <c r="J22" s="76">
        <f>'H U-16'!S23</f>
        <v>0</v>
      </c>
      <c r="K22" s="111">
        <f t="shared" si="0"/>
        <v>0</v>
      </c>
      <c r="L22" s="113">
        <f t="shared" si="1"/>
        <v>0</v>
      </c>
      <c r="M22" s="124">
        <f t="shared" si="2"/>
        <v>0</v>
      </c>
      <c r="N22" s="123">
        <f t="shared" si="3"/>
        <v>0</v>
      </c>
    </row>
    <row r="23" spans="1:14" ht="13.5" thickBot="1">
      <c r="A23">
        <f t="shared" si="6"/>
        <v>20</v>
      </c>
      <c r="B23" s="54">
        <f t="shared" si="5"/>
        <v>20</v>
      </c>
      <c r="C23" s="41">
        <f>'H U-16'!C24</f>
        <v>0</v>
      </c>
      <c r="D23" s="88">
        <f>'H U-16'!D24</f>
        <v>0</v>
      </c>
      <c r="E23" s="83">
        <f>'H U-16'!I24</f>
        <v>0</v>
      </c>
      <c r="F23" s="76">
        <f>'H U-16'!K24</f>
        <v>0</v>
      </c>
      <c r="G23" s="81">
        <f>'H U-16'!M24</f>
        <v>0</v>
      </c>
      <c r="H23" s="76">
        <f>'H U-16'!O24</f>
        <v>0</v>
      </c>
      <c r="I23" s="81">
        <f>'H U-16'!Q24</f>
        <v>0</v>
      </c>
      <c r="J23" s="76">
        <f>'H U-16'!S24</f>
        <v>0</v>
      </c>
      <c r="K23" s="111">
        <f t="shared" si="0"/>
        <v>0</v>
      </c>
      <c r="L23" s="113">
        <f t="shared" si="1"/>
        <v>0</v>
      </c>
      <c r="M23" s="124">
        <f t="shared" si="2"/>
        <v>0</v>
      </c>
      <c r="N23" s="123">
        <f t="shared" si="3"/>
        <v>0</v>
      </c>
    </row>
    <row r="24" spans="1:14" ht="13.5" thickBot="1">
      <c r="A24">
        <f t="shared" si="6"/>
        <v>21</v>
      </c>
      <c r="B24" s="54">
        <f t="shared" si="5"/>
        <v>21</v>
      </c>
      <c r="C24" s="41">
        <f>'H U-16'!C25</f>
        <v>0</v>
      </c>
      <c r="D24" s="88">
        <f>'H U-16'!D25</f>
        <v>0</v>
      </c>
      <c r="E24" s="83">
        <f>'H U-16'!I25</f>
        <v>0</v>
      </c>
      <c r="F24" s="76">
        <f>'H U-16'!K25</f>
        <v>0</v>
      </c>
      <c r="G24" s="81">
        <f>'H U-16'!M25</f>
        <v>0</v>
      </c>
      <c r="H24" s="76">
        <f>'H U-16'!O25</f>
        <v>0</v>
      </c>
      <c r="I24" s="81">
        <f>'H U-16'!Q25</f>
        <v>0</v>
      </c>
      <c r="J24" s="76">
        <f>'H U-16'!S25</f>
        <v>0</v>
      </c>
      <c r="K24" s="111">
        <f t="shared" si="0"/>
        <v>0</v>
      </c>
      <c r="L24" s="113">
        <f t="shared" si="1"/>
        <v>0</v>
      </c>
      <c r="M24" s="124">
        <f t="shared" si="2"/>
        <v>0</v>
      </c>
      <c r="N24" s="123">
        <f t="shared" si="3"/>
        <v>0</v>
      </c>
    </row>
    <row r="25" spans="1:14" ht="13.5" thickBot="1">
      <c r="A25">
        <f t="shared" si="6"/>
        <v>22</v>
      </c>
      <c r="B25" s="54">
        <f t="shared" si="5"/>
        <v>22</v>
      </c>
      <c r="C25" s="41">
        <f>'H U-16'!C26</f>
        <v>0</v>
      </c>
      <c r="D25" s="88">
        <f>'H U-16'!D26</f>
        <v>0</v>
      </c>
      <c r="E25" s="83">
        <f>'H U-16'!I26</f>
        <v>0</v>
      </c>
      <c r="F25" s="76">
        <f>'H U-16'!K26</f>
        <v>0</v>
      </c>
      <c r="G25" s="81">
        <f>'H U-16'!M26</f>
        <v>0</v>
      </c>
      <c r="H25" s="76">
        <f>'H U-16'!O26</f>
        <v>0</v>
      </c>
      <c r="I25" s="81">
        <f>'H U-16'!Q26</f>
        <v>0</v>
      </c>
      <c r="J25" s="76">
        <f>'H U-16'!S26</f>
        <v>0</v>
      </c>
      <c r="K25" s="111">
        <f t="shared" si="0"/>
        <v>0</v>
      </c>
      <c r="L25" s="113">
        <f t="shared" si="1"/>
        <v>0</v>
      </c>
      <c r="M25" s="124">
        <f t="shared" si="2"/>
        <v>0</v>
      </c>
      <c r="N25" s="123">
        <f t="shared" si="3"/>
        <v>0</v>
      </c>
    </row>
    <row r="26" spans="1:14" ht="13.5" thickBot="1">
      <c r="A26">
        <f t="shared" si="6"/>
        <v>23</v>
      </c>
      <c r="B26" s="54">
        <f t="shared" si="5"/>
        <v>23</v>
      </c>
      <c r="C26" s="41">
        <f>'H U-16'!C27</f>
        <v>0</v>
      </c>
      <c r="D26" s="88">
        <f>'H U-16'!D27</f>
        <v>0</v>
      </c>
      <c r="E26" s="83">
        <f>'H U-16'!I27</f>
        <v>0</v>
      </c>
      <c r="F26" s="76">
        <f>'H U-16'!K27</f>
        <v>0</v>
      </c>
      <c r="G26" s="81">
        <f>'H U-16'!M27</f>
        <v>0</v>
      </c>
      <c r="H26" s="76">
        <f>'H U-16'!O27</f>
        <v>0</v>
      </c>
      <c r="I26" s="81">
        <f>'H U-16'!Q27</f>
        <v>0</v>
      </c>
      <c r="J26" s="76">
        <f>'H U-16'!S27</f>
        <v>0</v>
      </c>
      <c r="K26" s="111">
        <f t="shared" si="0"/>
        <v>0</v>
      </c>
      <c r="L26" s="113">
        <f t="shared" si="1"/>
        <v>0</v>
      </c>
      <c r="M26" s="124">
        <f t="shared" si="2"/>
        <v>0</v>
      </c>
      <c r="N26" s="123">
        <f t="shared" si="3"/>
        <v>0</v>
      </c>
    </row>
    <row r="27" spans="1:14" ht="13.5" thickBot="1">
      <c r="A27">
        <f t="shared" si="6"/>
        <v>24</v>
      </c>
      <c r="B27" s="54">
        <f t="shared" si="5"/>
        <v>24</v>
      </c>
      <c r="C27" s="41">
        <f>'H U-16'!C28</f>
        <v>0</v>
      </c>
      <c r="D27" s="88">
        <f>'H U-16'!D28</f>
        <v>0</v>
      </c>
      <c r="E27" s="83">
        <f>'H U-16'!I28</f>
        <v>0</v>
      </c>
      <c r="F27" s="76">
        <f>'H U-16'!K28</f>
        <v>0</v>
      </c>
      <c r="G27" s="81">
        <f>'H U-16'!M28</f>
        <v>0</v>
      </c>
      <c r="H27" s="76">
        <f>'H U-16'!O28</f>
        <v>0</v>
      </c>
      <c r="I27" s="81">
        <f>'H U-16'!Q28</f>
        <v>0</v>
      </c>
      <c r="J27" s="76">
        <f>'H U-16'!S28</f>
        <v>0</v>
      </c>
      <c r="K27" s="111">
        <f t="shared" si="0"/>
        <v>0</v>
      </c>
      <c r="L27" s="113">
        <f t="shared" si="1"/>
        <v>0</v>
      </c>
      <c r="M27" s="124">
        <f t="shared" si="2"/>
        <v>0</v>
      </c>
      <c r="N27" s="123">
        <f t="shared" si="3"/>
        <v>0</v>
      </c>
    </row>
    <row r="28" spans="1:14" ht="13.5" thickBot="1">
      <c r="A28">
        <f t="shared" si="6"/>
        <v>25</v>
      </c>
      <c r="B28" s="54">
        <f t="shared" si="5"/>
        <v>25</v>
      </c>
      <c r="C28" s="175">
        <f>'H U-16'!C29</f>
        <v>0</v>
      </c>
      <c r="D28" s="176">
        <f>'H U-16'!D29</f>
        <v>0</v>
      </c>
      <c r="E28" s="83">
        <f>'H U-16'!I29</f>
        <v>0</v>
      </c>
      <c r="F28" s="76">
        <f>'H U-16'!K29</f>
        <v>0</v>
      </c>
      <c r="G28" s="81">
        <f>'H U-16'!M29</f>
        <v>0</v>
      </c>
      <c r="H28" s="76">
        <f>'H U-16'!O29</f>
        <v>0</v>
      </c>
      <c r="I28" s="81">
        <f>'H U-16'!Q29</f>
        <v>0</v>
      </c>
      <c r="J28" s="76">
        <f>'H U-16'!S29</f>
        <v>0</v>
      </c>
      <c r="K28" s="111">
        <f t="shared" si="0"/>
        <v>0</v>
      </c>
      <c r="L28" s="113">
        <f t="shared" si="1"/>
        <v>0</v>
      </c>
      <c r="M28" s="124">
        <f t="shared" si="2"/>
        <v>0</v>
      </c>
      <c r="N28" s="123">
        <f t="shared" si="3"/>
        <v>0</v>
      </c>
    </row>
    <row r="29" spans="1:14" ht="13.5" thickBot="1">
      <c r="A29">
        <f t="shared" si="6"/>
        <v>26</v>
      </c>
      <c r="B29" s="54">
        <f t="shared" si="5"/>
        <v>26</v>
      </c>
      <c r="C29" s="41">
        <f>'H U-16'!C30</f>
        <v>0</v>
      </c>
      <c r="D29" s="88">
        <f>'H U-16'!D30</f>
        <v>0</v>
      </c>
      <c r="E29" s="83">
        <f>'H U-16'!I30</f>
        <v>0</v>
      </c>
      <c r="F29" s="76">
        <f>'H U-16'!K30</f>
        <v>0</v>
      </c>
      <c r="G29" s="81">
        <f>'H U-16'!M30</f>
        <v>0</v>
      </c>
      <c r="H29" s="76">
        <f>'H U-16'!O30</f>
        <v>0</v>
      </c>
      <c r="I29" s="81">
        <f>'H U-16'!Q30</f>
        <v>0</v>
      </c>
      <c r="J29" s="76">
        <f>'H U-16'!S30</f>
        <v>0</v>
      </c>
      <c r="K29" s="111">
        <f t="shared" si="0"/>
        <v>0</v>
      </c>
      <c r="L29" s="113">
        <f t="shared" si="1"/>
        <v>0</v>
      </c>
      <c r="M29" s="124">
        <f t="shared" si="2"/>
        <v>0</v>
      </c>
      <c r="N29" s="123">
        <f t="shared" si="3"/>
        <v>0</v>
      </c>
    </row>
    <row r="30" spans="1:14" ht="13.5" thickBot="1">
      <c r="A30">
        <f t="shared" si="6"/>
        <v>27</v>
      </c>
      <c r="B30" s="54">
        <f t="shared" si="5"/>
        <v>27</v>
      </c>
      <c r="C30" s="175">
        <f>'H U-16'!C31</f>
        <v>0</v>
      </c>
      <c r="D30" s="88">
        <f>'H U-16'!D31</f>
        <v>0</v>
      </c>
      <c r="E30" s="83">
        <f>'H U-16'!I31</f>
        <v>0</v>
      </c>
      <c r="F30" s="76">
        <f>'H U-16'!K31</f>
        <v>0</v>
      </c>
      <c r="G30" s="81">
        <f>'H U-16'!M31</f>
        <v>0</v>
      </c>
      <c r="H30" s="76">
        <f>'H U-16'!O31</f>
        <v>0</v>
      </c>
      <c r="I30" s="81">
        <f>'H U-16'!Q31</f>
        <v>0</v>
      </c>
      <c r="J30" s="76">
        <f>'H U-16'!S31</f>
        <v>0</v>
      </c>
      <c r="K30" s="111">
        <f t="shared" si="0"/>
        <v>0</v>
      </c>
      <c r="L30" s="113">
        <f t="shared" si="1"/>
        <v>0</v>
      </c>
      <c r="M30" s="124">
        <f t="shared" si="2"/>
        <v>0</v>
      </c>
      <c r="N30" s="123">
        <f t="shared" si="3"/>
        <v>0</v>
      </c>
    </row>
    <row r="31" spans="1:14" ht="13.5" thickBot="1">
      <c r="A31">
        <f t="shared" si="6"/>
        <v>28</v>
      </c>
      <c r="B31" s="54">
        <f t="shared" si="5"/>
        <v>28</v>
      </c>
      <c r="C31" s="41">
        <f>'H U-16'!C32</f>
        <v>0</v>
      </c>
      <c r="D31" s="88">
        <f>'H U-16'!D32</f>
        <v>0</v>
      </c>
      <c r="E31" s="83">
        <f>'H U-16'!I32</f>
        <v>0</v>
      </c>
      <c r="F31" s="76">
        <f>'H U-16'!K32</f>
        <v>0</v>
      </c>
      <c r="G31" s="81">
        <f>'H U-16'!M32</f>
        <v>0</v>
      </c>
      <c r="H31" s="76">
        <f>'H U-16'!O32</f>
        <v>0</v>
      </c>
      <c r="I31" s="81">
        <f>'H U-16'!Q32</f>
        <v>0</v>
      </c>
      <c r="J31" s="76">
        <f>'H U-16'!S32</f>
        <v>0</v>
      </c>
      <c r="K31" s="111">
        <f t="shared" si="0"/>
        <v>0</v>
      </c>
      <c r="L31" s="113">
        <f t="shared" si="1"/>
        <v>0</v>
      </c>
      <c r="M31" s="124">
        <f t="shared" si="2"/>
        <v>0</v>
      </c>
      <c r="N31" s="123">
        <f t="shared" si="3"/>
        <v>0</v>
      </c>
    </row>
    <row r="32" spans="1:14" ht="13.5" thickBot="1">
      <c r="A32">
        <f t="shared" si="6"/>
        <v>29</v>
      </c>
      <c r="B32" s="54">
        <f t="shared" si="5"/>
        <v>29</v>
      </c>
      <c r="C32" s="41">
        <f>'H U-16'!C33</f>
        <v>0</v>
      </c>
      <c r="D32" s="88">
        <f>'H U-16'!D33</f>
        <v>0</v>
      </c>
      <c r="E32" s="83">
        <f>'H U-16'!I33</f>
        <v>0</v>
      </c>
      <c r="F32" s="76">
        <f>'H U-16'!K33</f>
        <v>0</v>
      </c>
      <c r="G32" s="81">
        <f>'H U-16'!M33</f>
        <v>0</v>
      </c>
      <c r="H32" s="76">
        <f>'H U-16'!O33</f>
        <v>0</v>
      </c>
      <c r="I32" s="81">
        <f>'H U-16'!Q33</f>
        <v>0</v>
      </c>
      <c r="J32" s="76">
        <f>'H U-16'!S33</f>
        <v>0</v>
      </c>
      <c r="K32" s="111">
        <f t="shared" si="0"/>
        <v>0</v>
      </c>
      <c r="L32" s="113">
        <f t="shared" si="1"/>
        <v>0</v>
      </c>
      <c r="M32" s="124">
        <f t="shared" si="2"/>
        <v>0</v>
      </c>
      <c r="N32" s="123">
        <f t="shared" si="3"/>
        <v>0</v>
      </c>
    </row>
    <row r="33" spans="1:14" ht="13.5" thickBot="1">
      <c r="A33">
        <f t="shared" si="6"/>
        <v>30</v>
      </c>
      <c r="B33" s="54">
        <f t="shared" si="5"/>
        <v>30</v>
      </c>
      <c r="C33" s="41">
        <f>'H U-16'!C34</f>
        <v>0</v>
      </c>
      <c r="D33" s="88">
        <f>'H U-16'!D34</f>
        <v>0</v>
      </c>
      <c r="E33" s="83">
        <f>'H U-16'!I34</f>
        <v>0</v>
      </c>
      <c r="F33" s="76">
        <f>'H U-16'!K34</f>
        <v>0</v>
      </c>
      <c r="G33" s="81">
        <f>'H U-16'!M34</f>
        <v>0</v>
      </c>
      <c r="H33" s="76">
        <f>'H U-16'!O34</f>
        <v>0</v>
      </c>
      <c r="I33" s="81">
        <f>'H U-16'!Q34</f>
        <v>0</v>
      </c>
      <c r="J33" s="76">
        <f>'H U-16'!S34</f>
        <v>0</v>
      </c>
      <c r="K33" s="111">
        <f t="shared" si="0"/>
        <v>0</v>
      </c>
      <c r="L33" s="113">
        <f t="shared" si="1"/>
        <v>0</v>
      </c>
      <c r="M33" s="124">
        <f t="shared" si="2"/>
        <v>0</v>
      </c>
      <c r="N33" s="123">
        <f t="shared" si="3"/>
        <v>0</v>
      </c>
    </row>
    <row r="34" spans="1:14" ht="13.5" thickBot="1">
      <c r="A34">
        <f t="shared" si="6"/>
        <v>31</v>
      </c>
      <c r="B34" s="54">
        <f t="shared" si="5"/>
        <v>31</v>
      </c>
      <c r="C34" s="41">
        <f>'H U-16'!C35</f>
        <v>0</v>
      </c>
      <c r="D34" s="88">
        <f>'H U-16'!D35</f>
        <v>0</v>
      </c>
      <c r="E34" s="83">
        <f>'H U-16'!I35</f>
        <v>0</v>
      </c>
      <c r="F34" s="76">
        <f>'H U-16'!K35</f>
        <v>0</v>
      </c>
      <c r="G34" s="81">
        <f>'H U-16'!M35</f>
        <v>0</v>
      </c>
      <c r="H34" s="76">
        <f>'H U-16'!O35</f>
        <v>0</v>
      </c>
      <c r="I34" s="81">
        <f>'H U-16'!Q35</f>
        <v>0</v>
      </c>
      <c r="J34" s="76">
        <f>'H U-16'!S35</f>
        <v>0</v>
      </c>
      <c r="K34" s="111">
        <f t="shared" si="0"/>
        <v>0</v>
      </c>
      <c r="L34" s="113">
        <f t="shared" si="1"/>
        <v>0</v>
      </c>
      <c r="M34" s="124">
        <f t="shared" si="2"/>
        <v>0</v>
      </c>
      <c r="N34" s="123">
        <f t="shared" si="3"/>
        <v>0</v>
      </c>
    </row>
    <row r="35" spans="1:14" ht="13.5" thickBot="1">
      <c r="A35">
        <f t="shared" si="6"/>
        <v>32</v>
      </c>
      <c r="B35" s="54">
        <f t="shared" si="5"/>
        <v>32</v>
      </c>
      <c r="C35" s="41">
        <f>'H U-16'!C36</f>
        <v>0</v>
      </c>
      <c r="D35" s="88">
        <f>'H U-16'!D36</f>
        <v>0</v>
      </c>
      <c r="E35" s="83">
        <f>'H U-16'!I36</f>
        <v>0</v>
      </c>
      <c r="F35" s="76">
        <f>'H U-16'!K36</f>
        <v>0</v>
      </c>
      <c r="G35" s="81">
        <f>'H U-16'!M36</f>
        <v>0</v>
      </c>
      <c r="H35" s="76">
        <f>'H U-16'!O36</f>
        <v>0</v>
      </c>
      <c r="I35" s="81">
        <f>'H U-16'!Q36</f>
        <v>0</v>
      </c>
      <c r="J35" s="76">
        <f>'H U-16'!S36</f>
        <v>0</v>
      </c>
      <c r="K35" s="111">
        <f t="shared" si="0"/>
        <v>0</v>
      </c>
      <c r="L35" s="113">
        <f t="shared" si="1"/>
        <v>0</v>
      </c>
      <c r="M35" s="124">
        <f t="shared" si="2"/>
        <v>0</v>
      </c>
      <c r="N35" s="123">
        <f t="shared" si="3"/>
        <v>0</v>
      </c>
    </row>
    <row r="36" spans="1:14" ht="13.5" thickBot="1">
      <c r="A36">
        <f t="shared" si="6"/>
        <v>33</v>
      </c>
      <c r="B36" s="54">
        <f t="shared" si="5"/>
        <v>33</v>
      </c>
      <c r="C36" s="41">
        <f>'H U-16'!C37</f>
        <v>0</v>
      </c>
      <c r="D36" s="88">
        <f>'H U-16'!D37</f>
        <v>0</v>
      </c>
      <c r="E36" s="83">
        <f>'H U-16'!I37</f>
        <v>0</v>
      </c>
      <c r="F36" s="76">
        <f>'H U-16'!K37</f>
        <v>0</v>
      </c>
      <c r="G36" s="81">
        <f>'H U-16'!M37</f>
        <v>0</v>
      </c>
      <c r="H36" s="76">
        <f>'H U-16'!O37</f>
        <v>0</v>
      </c>
      <c r="I36" s="81">
        <f>'H U-16'!Q37</f>
        <v>0</v>
      </c>
      <c r="J36" s="76">
        <f>'H U-16'!S37</f>
        <v>0</v>
      </c>
      <c r="K36" s="111">
        <f aca="true" t="shared" si="7" ref="K36:K63">SUM(E36:J36)</f>
        <v>0</v>
      </c>
      <c r="L36" s="113">
        <f aca="true" t="shared" si="8" ref="L36:L63">LARGE(E36:J36,1)+LARGE(E36:J36,2)+LARGE(E36:J36,3)</f>
        <v>0</v>
      </c>
      <c r="M36" s="124">
        <f aca="true" t="shared" si="9" ref="M36:M63">LARGE(E36:J36,4)</f>
        <v>0</v>
      </c>
      <c r="N36" s="123">
        <f aca="true" t="shared" si="10" ref="N36:N63">LARGE(E36:J36,5)</f>
        <v>0</v>
      </c>
    </row>
    <row r="37" spans="1:14" ht="13.5" thickBot="1">
      <c r="A37">
        <f aca="true" t="shared" si="11" ref="A37:A52">1+A36</f>
        <v>34</v>
      </c>
      <c r="B37" s="54">
        <f aca="true" t="shared" si="12" ref="B37:B63">1+B36</f>
        <v>34</v>
      </c>
      <c r="C37" s="41">
        <f>'H U-16'!C38</f>
        <v>0</v>
      </c>
      <c r="D37" s="88">
        <f>'H U-16'!D38</f>
        <v>0</v>
      </c>
      <c r="E37" s="83">
        <f>'H U-16'!I38</f>
        <v>0</v>
      </c>
      <c r="F37" s="76">
        <f>'H U-16'!K38</f>
        <v>0</v>
      </c>
      <c r="G37" s="81">
        <f>'H U-16'!M38</f>
        <v>0</v>
      </c>
      <c r="H37" s="76">
        <f>'H U-16'!O38</f>
        <v>0</v>
      </c>
      <c r="I37" s="81">
        <f>'H U-16'!Q38</f>
        <v>0</v>
      </c>
      <c r="J37" s="76">
        <f>'H U-16'!S38</f>
        <v>0</v>
      </c>
      <c r="K37" s="111">
        <f t="shared" si="7"/>
        <v>0</v>
      </c>
      <c r="L37" s="113">
        <f t="shared" si="8"/>
        <v>0</v>
      </c>
      <c r="M37" s="124">
        <f t="shared" si="9"/>
        <v>0</v>
      </c>
      <c r="N37" s="123">
        <f t="shared" si="10"/>
        <v>0</v>
      </c>
    </row>
    <row r="38" spans="1:14" ht="13.5" thickBot="1">
      <c r="A38">
        <f t="shared" si="11"/>
        <v>35</v>
      </c>
      <c r="B38" s="54">
        <f t="shared" si="12"/>
        <v>35</v>
      </c>
      <c r="C38" s="41">
        <f>'H U-16'!C39</f>
        <v>0</v>
      </c>
      <c r="D38" s="88">
        <f>'H U-16'!D39</f>
        <v>0</v>
      </c>
      <c r="E38" s="83">
        <f>'H U-16'!I39</f>
        <v>0</v>
      </c>
      <c r="F38" s="76">
        <f>'H U-16'!K39</f>
        <v>0</v>
      </c>
      <c r="G38" s="81">
        <f>'H U-16'!M39</f>
        <v>0</v>
      </c>
      <c r="H38" s="76">
        <f>'H U-16'!O39</f>
        <v>0</v>
      </c>
      <c r="I38" s="81">
        <f>'H U-16'!Q39</f>
        <v>0</v>
      </c>
      <c r="J38" s="76">
        <f>'H U-16'!S39</f>
        <v>0</v>
      </c>
      <c r="K38" s="111">
        <f t="shared" si="7"/>
        <v>0</v>
      </c>
      <c r="L38" s="113">
        <f t="shared" si="8"/>
        <v>0</v>
      </c>
      <c r="M38" s="124">
        <f t="shared" si="9"/>
        <v>0</v>
      </c>
      <c r="N38" s="123">
        <f t="shared" si="10"/>
        <v>0</v>
      </c>
    </row>
    <row r="39" spans="1:14" ht="13.5" thickBot="1">
      <c r="A39">
        <f t="shared" si="11"/>
        <v>36</v>
      </c>
      <c r="B39" s="54">
        <f t="shared" si="12"/>
        <v>36</v>
      </c>
      <c r="C39" s="41">
        <f>'H U-16'!C40</f>
        <v>0</v>
      </c>
      <c r="D39" s="88">
        <f>'H U-16'!D40</f>
        <v>0</v>
      </c>
      <c r="E39" s="83">
        <f>'H U-16'!I40</f>
        <v>0</v>
      </c>
      <c r="F39" s="76">
        <f>'H U-16'!K40</f>
        <v>0</v>
      </c>
      <c r="G39" s="81">
        <f>'H U-16'!M40</f>
        <v>0</v>
      </c>
      <c r="H39" s="76">
        <f>'H U-16'!O40</f>
        <v>0</v>
      </c>
      <c r="I39" s="81">
        <f>'H U-16'!Q40</f>
        <v>0</v>
      </c>
      <c r="J39" s="76">
        <f>'H U-16'!S40</f>
        <v>0</v>
      </c>
      <c r="K39" s="111">
        <f t="shared" si="7"/>
        <v>0</v>
      </c>
      <c r="L39" s="113">
        <f t="shared" si="8"/>
        <v>0</v>
      </c>
      <c r="M39" s="124">
        <f t="shared" si="9"/>
        <v>0</v>
      </c>
      <c r="N39" s="123">
        <f t="shared" si="10"/>
        <v>0</v>
      </c>
    </row>
    <row r="40" spans="1:14" ht="13.5" thickBot="1">
      <c r="A40">
        <f t="shared" si="11"/>
        <v>37</v>
      </c>
      <c r="B40" s="54">
        <f t="shared" si="12"/>
        <v>37</v>
      </c>
      <c r="C40" s="41">
        <f>'H U-16'!C41</f>
        <v>0</v>
      </c>
      <c r="D40" s="88">
        <f>'H U-16'!D41</f>
        <v>0</v>
      </c>
      <c r="E40" s="83">
        <f>'H U-16'!I41</f>
        <v>0</v>
      </c>
      <c r="F40" s="76">
        <f>'H U-16'!K41</f>
        <v>0</v>
      </c>
      <c r="G40" s="81">
        <f>'H U-16'!M41</f>
        <v>0</v>
      </c>
      <c r="H40" s="76">
        <f>'H U-16'!O41</f>
        <v>0</v>
      </c>
      <c r="I40" s="81">
        <f>'H U-16'!Q41</f>
        <v>0</v>
      </c>
      <c r="J40" s="76">
        <f>'H U-16'!S41</f>
        <v>0</v>
      </c>
      <c r="K40" s="111">
        <f t="shared" si="7"/>
        <v>0</v>
      </c>
      <c r="L40" s="113">
        <f t="shared" si="8"/>
        <v>0</v>
      </c>
      <c r="M40" s="124">
        <f t="shared" si="9"/>
        <v>0</v>
      </c>
      <c r="N40" s="123">
        <f t="shared" si="10"/>
        <v>0</v>
      </c>
    </row>
    <row r="41" spans="1:14" ht="13.5" thickBot="1">
      <c r="A41">
        <f t="shared" si="11"/>
        <v>38</v>
      </c>
      <c r="B41" s="54">
        <f t="shared" si="12"/>
        <v>38</v>
      </c>
      <c r="C41" s="41">
        <f>'H U-16'!C42</f>
        <v>0</v>
      </c>
      <c r="D41" s="88">
        <f>'H U-16'!D42</f>
        <v>0</v>
      </c>
      <c r="E41" s="83">
        <f>'H U-16'!I42</f>
        <v>0</v>
      </c>
      <c r="F41" s="76">
        <f>'H U-16'!K42</f>
        <v>0</v>
      </c>
      <c r="G41" s="81">
        <f>'H U-16'!M42</f>
        <v>0</v>
      </c>
      <c r="H41" s="76">
        <f>'H U-16'!O42</f>
        <v>0</v>
      </c>
      <c r="I41" s="81">
        <f>'H U-16'!Q42</f>
        <v>0</v>
      </c>
      <c r="J41" s="76">
        <f>'H U-16'!S42</f>
        <v>0</v>
      </c>
      <c r="K41" s="111">
        <f t="shared" si="7"/>
        <v>0</v>
      </c>
      <c r="L41" s="113">
        <f t="shared" si="8"/>
        <v>0</v>
      </c>
      <c r="M41" s="124">
        <f t="shared" si="9"/>
        <v>0</v>
      </c>
      <c r="N41" s="123">
        <f t="shared" si="10"/>
        <v>0</v>
      </c>
    </row>
    <row r="42" spans="1:14" ht="13.5" thickBot="1">
      <c r="A42">
        <f t="shared" si="11"/>
        <v>39</v>
      </c>
      <c r="B42" s="54">
        <f t="shared" si="12"/>
        <v>39</v>
      </c>
      <c r="C42" s="41">
        <f>'H U-16'!C43</f>
        <v>0</v>
      </c>
      <c r="D42" s="88">
        <f>'H U-16'!D43</f>
        <v>0</v>
      </c>
      <c r="E42" s="83">
        <f>'H U-16'!I43</f>
        <v>0</v>
      </c>
      <c r="F42" s="76">
        <f>'H U-16'!K43</f>
        <v>0</v>
      </c>
      <c r="G42" s="81">
        <f>'H U-16'!M43</f>
        <v>0</v>
      </c>
      <c r="H42" s="76">
        <f>'H U-16'!O43</f>
        <v>0</v>
      </c>
      <c r="I42" s="81">
        <f>'H U-16'!Q43</f>
        <v>0</v>
      </c>
      <c r="J42" s="76">
        <f>'H U-16'!S43</f>
        <v>0</v>
      </c>
      <c r="K42" s="111">
        <f t="shared" si="7"/>
        <v>0</v>
      </c>
      <c r="L42" s="113">
        <f t="shared" si="8"/>
        <v>0</v>
      </c>
      <c r="M42" s="124">
        <f t="shared" si="9"/>
        <v>0</v>
      </c>
      <c r="N42" s="123">
        <f t="shared" si="10"/>
        <v>0</v>
      </c>
    </row>
    <row r="43" spans="1:14" ht="13.5" thickBot="1">
      <c r="A43">
        <f t="shared" si="11"/>
        <v>40</v>
      </c>
      <c r="B43" s="54">
        <f t="shared" si="12"/>
        <v>40</v>
      </c>
      <c r="C43" s="41">
        <f>'H U-16'!C44</f>
        <v>0</v>
      </c>
      <c r="D43" s="88">
        <f>'H U-16'!D44</f>
        <v>0</v>
      </c>
      <c r="E43" s="83">
        <f>'H U-16'!I44</f>
        <v>0</v>
      </c>
      <c r="F43" s="76">
        <f>'H U-16'!K44</f>
        <v>0</v>
      </c>
      <c r="G43" s="81">
        <f>'H U-16'!M44</f>
        <v>0</v>
      </c>
      <c r="H43" s="76">
        <f>'H U-16'!O44</f>
        <v>0</v>
      </c>
      <c r="I43" s="81">
        <f>'H U-16'!Q44</f>
        <v>0</v>
      </c>
      <c r="J43" s="76">
        <f>'H U-16'!S44</f>
        <v>0</v>
      </c>
      <c r="K43" s="111">
        <f t="shared" si="7"/>
        <v>0</v>
      </c>
      <c r="L43" s="113">
        <f t="shared" si="8"/>
        <v>0</v>
      </c>
      <c r="M43" s="124">
        <f t="shared" si="9"/>
        <v>0</v>
      </c>
      <c r="N43" s="123">
        <f t="shared" si="10"/>
        <v>0</v>
      </c>
    </row>
    <row r="44" spans="1:14" ht="13.5" thickBot="1">
      <c r="A44">
        <f t="shared" si="11"/>
        <v>41</v>
      </c>
      <c r="B44" s="54">
        <f t="shared" si="12"/>
        <v>41</v>
      </c>
      <c r="C44" s="41">
        <f>'H U-16'!C45</f>
        <v>0</v>
      </c>
      <c r="D44" s="88">
        <f>'H U-16'!D45</f>
        <v>0</v>
      </c>
      <c r="E44" s="83">
        <f>'H U-16'!I45</f>
        <v>0</v>
      </c>
      <c r="F44" s="76">
        <f>'H U-16'!K45</f>
        <v>0</v>
      </c>
      <c r="G44" s="81">
        <f>'H U-16'!M45</f>
        <v>0</v>
      </c>
      <c r="H44" s="76">
        <f>'H U-16'!O45</f>
        <v>0</v>
      </c>
      <c r="I44" s="81">
        <f>'H U-16'!Q45</f>
        <v>0</v>
      </c>
      <c r="J44" s="76">
        <f>'H U-16'!S45</f>
        <v>0</v>
      </c>
      <c r="K44" s="111">
        <f t="shared" si="7"/>
        <v>0</v>
      </c>
      <c r="L44" s="113">
        <f t="shared" si="8"/>
        <v>0</v>
      </c>
      <c r="M44" s="124">
        <f t="shared" si="9"/>
        <v>0</v>
      </c>
      <c r="N44" s="123">
        <f t="shared" si="10"/>
        <v>0</v>
      </c>
    </row>
    <row r="45" spans="1:14" ht="13.5" thickBot="1">
      <c r="A45">
        <f t="shared" si="11"/>
        <v>42</v>
      </c>
      <c r="B45" s="54">
        <f t="shared" si="12"/>
        <v>42</v>
      </c>
      <c r="C45" s="41">
        <f>'H U-16'!C46</f>
        <v>0</v>
      </c>
      <c r="D45" s="88">
        <f>'H U-16'!D46</f>
        <v>0</v>
      </c>
      <c r="E45" s="83">
        <f>'H U-16'!I46</f>
        <v>0</v>
      </c>
      <c r="F45" s="76">
        <f>'H U-16'!K46</f>
        <v>0</v>
      </c>
      <c r="G45" s="81">
        <f>'H U-16'!M46</f>
        <v>0</v>
      </c>
      <c r="H45" s="76">
        <f>'H U-16'!O46</f>
        <v>0</v>
      </c>
      <c r="I45" s="81">
        <f>'H U-16'!Q46</f>
        <v>0</v>
      </c>
      <c r="J45" s="76">
        <f>'H U-16'!S46</f>
        <v>0</v>
      </c>
      <c r="K45" s="111">
        <f t="shared" si="7"/>
        <v>0</v>
      </c>
      <c r="L45" s="113">
        <f t="shared" si="8"/>
        <v>0</v>
      </c>
      <c r="M45" s="124">
        <f t="shared" si="9"/>
        <v>0</v>
      </c>
      <c r="N45" s="123">
        <f t="shared" si="10"/>
        <v>0</v>
      </c>
    </row>
    <row r="46" spans="1:14" ht="13.5" thickBot="1">
      <c r="A46">
        <f t="shared" si="11"/>
        <v>43</v>
      </c>
      <c r="B46" s="54">
        <f t="shared" si="12"/>
        <v>43</v>
      </c>
      <c r="C46" s="41">
        <f>'H U-16'!C47</f>
        <v>0</v>
      </c>
      <c r="D46" s="88">
        <f>'H U-16'!D47</f>
        <v>0</v>
      </c>
      <c r="E46" s="83">
        <f>'H U-16'!I47</f>
        <v>0</v>
      </c>
      <c r="F46" s="76">
        <f>'H U-16'!K47</f>
        <v>0</v>
      </c>
      <c r="G46" s="81">
        <f>'H U-16'!M47</f>
        <v>0</v>
      </c>
      <c r="H46" s="76">
        <f>'H U-16'!O47</f>
        <v>0</v>
      </c>
      <c r="I46" s="81">
        <f>'H U-16'!Q47</f>
        <v>0</v>
      </c>
      <c r="J46" s="76">
        <f>'H U-16'!S47</f>
        <v>0</v>
      </c>
      <c r="K46" s="111">
        <f t="shared" si="7"/>
        <v>0</v>
      </c>
      <c r="L46" s="113">
        <f t="shared" si="8"/>
        <v>0</v>
      </c>
      <c r="M46" s="124">
        <f t="shared" si="9"/>
        <v>0</v>
      </c>
      <c r="N46" s="123">
        <f t="shared" si="10"/>
        <v>0</v>
      </c>
    </row>
    <row r="47" spans="1:14" ht="13.5" thickBot="1">
      <c r="A47">
        <f t="shared" si="11"/>
        <v>44</v>
      </c>
      <c r="B47" s="54">
        <f t="shared" si="12"/>
        <v>44</v>
      </c>
      <c r="C47" s="41">
        <f>'H U-16'!C48</f>
        <v>0</v>
      </c>
      <c r="D47" s="88">
        <f>'H U-16'!D48</f>
        <v>0</v>
      </c>
      <c r="E47" s="83">
        <f>'H U-16'!I48</f>
        <v>0</v>
      </c>
      <c r="F47" s="76">
        <f>'H U-16'!K48</f>
        <v>0</v>
      </c>
      <c r="G47" s="81">
        <f>'H U-16'!M48</f>
        <v>0</v>
      </c>
      <c r="H47" s="76">
        <f>'H U-16'!O48</f>
        <v>0</v>
      </c>
      <c r="I47" s="81">
        <f>'H U-16'!Q48</f>
        <v>0</v>
      </c>
      <c r="J47" s="76">
        <f>'H U-16'!S48</f>
        <v>0</v>
      </c>
      <c r="K47" s="111">
        <f t="shared" si="7"/>
        <v>0</v>
      </c>
      <c r="L47" s="113">
        <f t="shared" si="8"/>
        <v>0</v>
      </c>
      <c r="M47" s="124">
        <f t="shared" si="9"/>
        <v>0</v>
      </c>
      <c r="N47" s="123">
        <f t="shared" si="10"/>
        <v>0</v>
      </c>
    </row>
    <row r="48" spans="1:14" ht="13.5" thickBot="1">
      <c r="A48">
        <f t="shared" si="11"/>
        <v>45</v>
      </c>
      <c r="B48" s="54">
        <f t="shared" si="12"/>
        <v>45</v>
      </c>
      <c r="C48" s="41">
        <f>'H U-16'!C49</f>
        <v>0</v>
      </c>
      <c r="D48" s="88">
        <f>'H U-16'!D49</f>
        <v>0</v>
      </c>
      <c r="E48" s="83">
        <f>'H U-16'!I49</f>
        <v>0</v>
      </c>
      <c r="F48" s="76">
        <f>'H U-16'!K49</f>
        <v>0</v>
      </c>
      <c r="G48" s="81">
        <f>'H U-16'!M49</f>
        <v>0</v>
      </c>
      <c r="H48" s="76">
        <f>'H U-16'!O49</f>
        <v>0</v>
      </c>
      <c r="I48" s="81">
        <f>'H U-16'!Q49</f>
        <v>0</v>
      </c>
      <c r="J48" s="76">
        <f>'H U-16'!S49</f>
        <v>0</v>
      </c>
      <c r="K48" s="111">
        <f t="shared" si="7"/>
        <v>0</v>
      </c>
      <c r="L48" s="113">
        <f t="shared" si="8"/>
        <v>0</v>
      </c>
      <c r="M48" s="124">
        <f t="shared" si="9"/>
        <v>0</v>
      </c>
      <c r="N48" s="123">
        <f t="shared" si="10"/>
        <v>0</v>
      </c>
    </row>
    <row r="49" spans="1:14" ht="13.5" thickBot="1">
      <c r="A49">
        <f t="shared" si="11"/>
        <v>46</v>
      </c>
      <c r="B49" s="54">
        <f t="shared" si="12"/>
        <v>46</v>
      </c>
      <c r="C49" s="41">
        <f>'H U-16'!C50</f>
        <v>0</v>
      </c>
      <c r="D49" s="88">
        <f>'H U-16'!D50</f>
        <v>0</v>
      </c>
      <c r="E49" s="83">
        <f>'H U-16'!I50</f>
        <v>0</v>
      </c>
      <c r="F49" s="76">
        <f>'H U-16'!K50</f>
        <v>0</v>
      </c>
      <c r="G49" s="81">
        <f>'H U-16'!M50</f>
        <v>0</v>
      </c>
      <c r="H49" s="76">
        <f>'H U-16'!O50</f>
        <v>0</v>
      </c>
      <c r="I49" s="81">
        <f>'H U-16'!Q50</f>
        <v>0</v>
      </c>
      <c r="J49" s="76">
        <f>'H U-16'!S50</f>
        <v>0</v>
      </c>
      <c r="K49" s="111">
        <f t="shared" si="7"/>
        <v>0</v>
      </c>
      <c r="L49" s="113">
        <f t="shared" si="8"/>
        <v>0</v>
      </c>
      <c r="M49" s="124">
        <f t="shared" si="9"/>
        <v>0</v>
      </c>
      <c r="N49" s="123">
        <f t="shared" si="10"/>
        <v>0</v>
      </c>
    </row>
    <row r="50" spans="1:14" ht="13.5" thickBot="1">
      <c r="A50">
        <f t="shared" si="11"/>
        <v>47</v>
      </c>
      <c r="B50" s="54">
        <f t="shared" si="12"/>
        <v>47</v>
      </c>
      <c r="C50" s="41">
        <f>'H U-16'!C51</f>
        <v>0</v>
      </c>
      <c r="D50" s="88">
        <f>'H U-16'!D51</f>
        <v>0</v>
      </c>
      <c r="E50" s="83">
        <f>'H U-16'!I51</f>
        <v>0</v>
      </c>
      <c r="F50" s="76">
        <f>'H U-16'!K51</f>
        <v>0</v>
      </c>
      <c r="G50" s="81">
        <f>'H U-16'!M51</f>
        <v>0</v>
      </c>
      <c r="H50" s="76">
        <f>'H U-16'!O51</f>
        <v>0</v>
      </c>
      <c r="I50" s="81">
        <f>'H U-16'!Q51</f>
        <v>0</v>
      </c>
      <c r="J50" s="76">
        <f>'H U-16'!S51</f>
        <v>0</v>
      </c>
      <c r="K50" s="111">
        <f t="shared" si="7"/>
        <v>0</v>
      </c>
      <c r="L50" s="113">
        <f t="shared" si="8"/>
        <v>0</v>
      </c>
      <c r="M50" s="124">
        <f t="shared" si="9"/>
        <v>0</v>
      </c>
      <c r="N50" s="123">
        <f t="shared" si="10"/>
        <v>0</v>
      </c>
    </row>
    <row r="51" spans="1:14" ht="13.5" thickBot="1">
      <c r="A51">
        <f t="shared" si="11"/>
        <v>48</v>
      </c>
      <c r="B51" s="54">
        <f t="shared" si="12"/>
        <v>48</v>
      </c>
      <c r="C51" s="41">
        <f>'H U-16'!C52</f>
        <v>0</v>
      </c>
      <c r="D51" s="88">
        <f>'H U-16'!D52</f>
        <v>0</v>
      </c>
      <c r="E51" s="83">
        <f>'H U-16'!I52</f>
        <v>0</v>
      </c>
      <c r="F51" s="76">
        <f>'H U-16'!K52</f>
        <v>0</v>
      </c>
      <c r="G51" s="81">
        <f>'H U-16'!M52</f>
        <v>0</v>
      </c>
      <c r="H51" s="76">
        <f>'H U-16'!O52</f>
        <v>0</v>
      </c>
      <c r="I51" s="81">
        <f>'H U-16'!Q52</f>
        <v>0</v>
      </c>
      <c r="J51" s="76">
        <f>'H U-16'!S52</f>
        <v>0</v>
      </c>
      <c r="K51" s="111">
        <f t="shared" si="7"/>
        <v>0</v>
      </c>
      <c r="L51" s="113">
        <f t="shared" si="8"/>
        <v>0</v>
      </c>
      <c r="M51" s="124">
        <f t="shared" si="9"/>
        <v>0</v>
      </c>
      <c r="N51" s="123">
        <f t="shared" si="10"/>
        <v>0</v>
      </c>
    </row>
    <row r="52" spans="1:14" ht="13.5" thickBot="1">
      <c r="A52">
        <f t="shared" si="11"/>
        <v>49</v>
      </c>
      <c r="B52" s="54">
        <f t="shared" si="12"/>
        <v>49</v>
      </c>
      <c r="C52" s="41">
        <f>'H U-16'!C53</f>
        <v>0</v>
      </c>
      <c r="D52" s="88">
        <f>'H U-16'!D53</f>
        <v>0</v>
      </c>
      <c r="E52" s="83">
        <f>'H U-16'!I53</f>
        <v>0</v>
      </c>
      <c r="F52" s="76">
        <f>'H U-16'!K53</f>
        <v>0</v>
      </c>
      <c r="G52" s="81">
        <f>'H U-16'!M53</f>
        <v>0</v>
      </c>
      <c r="H52" s="76">
        <f>'H U-16'!O53</f>
        <v>0</v>
      </c>
      <c r="I52" s="81">
        <f>'H U-16'!Q53</f>
        <v>0</v>
      </c>
      <c r="J52" s="76">
        <f>'H U-16'!S53</f>
        <v>0</v>
      </c>
      <c r="K52" s="111">
        <f t="shared" si="7"/>
        <v>0</v>
      </c>
      <c r="L52" s="113">
        <f t="shared" si="8"/>
        <v>0</v>
      </c>
      <c r="M52" s="124">
        <f t="shared" si="9"/>
        <v>0</v>
      </c>
      <c r="N52" s="123">
        <f t="shared" si="10"/>
        <v>0</v>
      </c>
    </row>
    <row r="53" spans="1:14" ht="13.5" thickBot="1">
      <c r="A53">
        <f aca="true" t="shared" si="13" ref="A53:A63">1+A52</f>
        <v>50</v>
      </c>
      <c r="B53" s="54">
        <f t="shared" si="12"/>
        <v>50</v>
      </c>
      <c r="C53" s="41">
        <f>'H U-16'!C54</f>
        <v>0</v>
      </c>
      <c r="D53" s="88">
        <f>'H U-16'!D54</f>
        <v>0</v>
      </c>
      <c r="E53" s="83">
        <f>'H U-16'!I54</f>
        <v>0</v>
      </c>
      <c r="F53" s="76">
        <f>'H U-16'!K54</f>
        <v>0</v>
      </c>
      <c r="G53" s="81">
        <f>'H U-16'!M54</f>
        <v>0</v>
      </c>
      <c r="H53" s="76">
        <f>'H U-16'!O54</f>
        <v>0</v>
      </c>
      <c r="I53" s="81">
        <f>'H U-16'!Q54</f>
        <v>0</v>
      </c>
      <c r="J53" s="76">
        <f>'H U-16'!S54</f>
        <v>0</v>
      </c>
      <c r="K53" s="111">
        <f t="shared" si="7"/>
        <v>0</v>
      </c>
      <c r="L53" s="113">
        <f t="shared" si="8"/>
        <v>0</v>
      </c>
      <c r="M53" s="124">
        <f t="shared" si="9"/>
        <v>0</v>
      </c>
      <c r="N53" s="123">
        <f t="shared" si="10"/>
        <v>0</v>
      </c>
    </row>
    <row r="54" spans="1:14" ht="13.5" thickBot="1">
      <c r="A54">
        <f t="shared" si="13"/>
        <v>51</v>
      </c>
      <c r="B54" s="54">
        <f t="shared" si="12"/>
        <v>51</v>
      </c>
      <c r="C54" s="41">
        <f>'H U-16'!C55</f>
        <v>0</v>
      </c>
      <c r="D54" s="88">
        <f>'H U-16'!D55</f>
        <v>0</v>
      </c>
      <c r="E54" s="83">
        <f>'H U-16'!I55</f>
        <v>0</v>
      </c>
      <c r="F54" s="76">
        <f>'H U-16'!K55</f>
        <v>0</v>
      </c>
      <c r="G54" s="81">
        <f>'H U-16'!M55</f>
        <v>0</v>
      </c>
      <c r="H54" s="76">
        <f>'H U-16'!O55</f>
        <v>0</v>
      </c>
      <c r="I54" s="81">
        <f>'H U-16'!Q55</f>
        <v>0</v>
      </c>
      <c r="J54" s="76">
        <f>'H U-16'!S55</f>
        <v>0</v>
      </c>
      <c r="K54" s="111">
        <f t="shared" si="7"/>
        <v>0</v>
      </c>
      <c r="L54" s="113">
        <f t="shared" si="8"/>
        <v>0</v>
      </c>
      <c r="M54" s="124">
        <f t="shared" si="9"/>
        <v>0</v>
      </c>
      <c r="N54" s="123">
        <f t="shared" si="10"/>
        <v>0</v>
      </c>
    </row>
    <row r="55" spans="1:14" ht="13.5" thickBot="1">
      <c r="A55">
        <f t="shared" si="13"/>
        <v>52</v>
      </c>
      <c r="B55" s="54">
        <f t="shared" si="12"/>
        <v>52</v>
      </c>
      <c r="C55" s="41">
        <f>'H U-16'!C56</f>
        <v>0</v>
      </c>
      <c r="D55" s="88">
        <f>'H U-16'!D56</f>
        <v>0</v>
      </c>
      <c r="E55" s="83">
        <f>'H U-16'!I56</f>
        <v>0</v>
      </c>
      <c r="F55" s="76">
        <f>'H U-16'!K56</f>
        <v>0</v>
      </c>
      <c r="G55" s="81">
        <f>'H U-16'!M56</f>
        <v>0</v>
      </c>
      <c r="H55" s="76">
        <f>'H U-16'!O56</f>
        <v>0</v>
      </c>
      <c r="I55" s="81">
        <f>'H U-16'!Q56</f>
        <v>0</v>
      </c>
      <c r="J55" s="76">
        <f>'H U-16'!S56</f>
        <v>0</v>
      </c>
      <c r="K55" s="111">
        <f t="shared" si="7"/>
        <v>0</v>
      </c>
      <c r="L55" s="113">
        <f t="shared" si="8"/>
        <v>0</v>
      </c>
      <c r="M55" s="124">
        <f t="shared" si="9"/>
        <v>0</v>
      </c>
      <c r="N55" s="123">
        <f t="shared" si="10"/>
        <v>0</v>
      </c>
    </row>
    <row r="56" spans="1:14" ht="13.5" thickBot="1">
      <c r="A56">
        <f t="shared" si="13"/>
        <v>53</v>
      </c>
      <c r="B56" s="54">
        <f t="shared" si="12"/>
        <v>53</v>
      </c>
      <c r="C56" s="41">
        <f>'H U-16'!C57</f>
        <v>0</v>
      </c>
      <c r="D56" s="88">
        <f>'H U-16'!D57</f>
        <v>0</v>
      </c>
      <c r="E56" s="83">
        <f>'H U-16'!I57</f>
        <v>0</v>
      </c>
      <c r="F56" s="76">
        <f>'H U-16'!K57</f>
        <v>0</v>
      </c>
      <c r="G56" s="81">
        <f>'H U-16'!M57</f>
        <v>0</v>
      </c>
      <c r="H56" s="76">
        <f>'H U-16'!O57</f>
        <v>0</v>
      </c>
      <c r="I56" s="81">
        <f>'H U-16'!Q57</f>
        <v>0</v>
      </c>
      <c r="J56" s="76">
        <f>'H U-16'!S57</f>
        <v>0</v>
      </c>
      <c r="K56" s="111">
        <f t="shared" si="7"/>
        <v>0</v>
      </c>
      <c r="L56" s="113">
        <f t="shared" si="8"/>
        <v>0</v>
      </c>
      <c r="M56" s="124">
        <f t="shared" si="9"/>
        <v>0</v>
      </c>
      <c r="N56" s="123">
        <f t="shared" si="10"/>
        <v>0</v>
      </c>
    </row>
    <row r="57" spans="1:14" ht="13.5" thickBot="1">
      <c r="A57">
        <f t="shared" si="13"/>
        <v>54</v>
      </c>
      <c r="B57" s="54">
        <f t="shared" si="12"/>
        <v>54</v>
      </c>
      <c r="C57" s="41">
        <f>'H U-16'!C58</f>
        <v>0</v>
      </c>
      <c r="D57" s="88">
        <f>'H U-16'!D58</f>
        <v>0</v>
      </c>
      <c r="E57" s="83">
        <f>'H U-16'!I58</f>
        <v>0</v>
      </c>
      <c r="F57" s="76">
        <f>'H U-16'!K58</f>
        <v>0</v>
      </c>
      <c r="G57" s="81">
        <f>'H U-16'!M58</f>
        <v>0</v>
      </c>
      <c r="H57" s="76">
        <f>'H U-16'!O58</f>
        <v>0</v>
      </c>
      <c r="I57" s="81">
        <f>'H U-16'!Q58</f>
        <v>0</v>
      </c>
      <c r="J57" s="76">
        <f>'H U-16'!S58</f>
        <v>0</v>
      </c>
      <c r="K57" s="111">
        <f t="shared" si="7"/>
        <v>0</v>
      </c>
      <c r="L57" s="113">
        <f t="shared" si="8"/>
        <v>0</v>
      </c>
      <c r="M57" s="124">
        <f t="shared" si="9"/>
        <v>0</v>
      </c>
      <c r="N57" s="123">
        <f t="shared" si="10"/>
        <v>0</v>
      </c>
    </row>
    <row r="58" spans="1:14" ht="13.5" thickBot="1">
      <c r="A58">
        <f t="shared" si="13"/>
        <v>55</v>
      </c>
      <c r="B58" s="54">
        <f t="shared" si="12"/>
        <v>55</v>
      </c>
      <c r="C58" s="41">
        <f>'H U-16'!C59</f>
        <v>0</v>
      </c>
      <c r="D58" s="88">
        <f>'H U-16'!D59</f>
        <v>0</v>
      </c>
      <c r="E58" s="83">
        <f>'H U-16'!I59</f>
        <v>0</v>
      </c>
      <c r="F58" s="76">
        <f>'H U-16'!K59</f>
        <v>0</v>
      </c>
      <c r="G58" s="81">
        <f>'H U-16'!M59</f>
        <v>0</v>
      </c>
      <c r="H58" s="76">
        <f>'H U-16'!O59</f>
        <v>0</v>
      </c>
      <c r="I58" s="81">
        <f>'H U-16'!Q59</f>
        <v>0</v>
      </c>
      <c r="J58" s="76">
        <f>'H U-16'!S59</f>
        <v>0</v>
      </c>
      <c r="K58" s="111">
        <f t="shared" si="7"/>
        <v>0</v>
      </c>
      <c r="L58" s="113">
        <f t="shared" si="8"/>
        <v>0</v>
      </c>
      <c r="M58" s="124">
        <f t="shared" si="9"/>
        <v>0</v>
      </c>
      <c r="N58" s="123">
        <f t="shared" si="10"/>
        <v>0</v>
      </c>
    </row>
    <row r="59" spans="1:14" ht="13.5" thickBot="1">
      <c r="A59">
        <f t="shared" si="13"/>
        <v>56</v>
      </c>
      <c r="B59" s="54">
        <f t="shared" si="12"/>
        <v>56</v>
      </c>
      <c r="C59" s="41">
        <f>'H U-16'!C60</f>
        <v>0</v>
      </c>
      <c r="D59" s="88">
        <f>'H U-16'!D60</f>
        <v>0</v>
      </c>
      <c r="E59" s="83">
        <f>'H U-16'!I60</f>
        <v>0</v>
      </c>
      <c r="F59" s="76">
        <f>'H U-16'!K60</f>
        <v>0</v>
      </c>
      <c r="G59" s="81">
        <f>'H U-16'!M60</f>
        <v>0</v>
      </c>
      <c r="H59" s="76">
        <f>'H U-16'!O60</f>
        <v>0</v>
      </c>
      <c r="I59" s="81">
        <f>'H U-16'!Q60</f>
        <v>0</v>
      </c>
      <c r="J59" s="76">
        <f>'H U-16'!S60</f>
        <v>0</v>
      </c>
      <c r="K59" s="111">
        <f t="shared" si="7"/>
        <v>0</v>
      </c>
      <c r="L59" s="113">
        <f t="shared" si="8"/>
        <v>0</v>
      </c>
      <c r="M59" s="124">
        <f t="shared" si="9"/>
        <v>0</v>
      </c>
      <c r="N59" s="123">
        <f t="shared" si="10"/>
        <v>0</v>
      </c>
    </row>
    <row r="60" spans="1:14" ht="13.5" thickBot="1">
      <c r="A60">
        <f t="shared" si="13"/>
        <v>57</v>
      </c>
      <c r="B60" s="54">
        <f t="shared" si="12"/>
        <v>57</v>
      </c>
      <c r="C60" s="41">
        <f>'H U-16'!C61</f>
        <v>0</v>
      </c>
      <c r="D60" s="88">
        <f>'H U-16'!D61</f>
        <v>0</v>
      </c>
      <c r="E60" s="83">
        <f>'H U-16'!I61</f>
        <v>0</v>
      </c>
      <c r="F60" s="76">
        <f>'H U-16'!K61</f>
        <v>0</v>
      </c>
      <c r="G60" s="81">
        <f>'H U-16'!M61</f>
        <v>0</v>
      </c>
      <c r="H60" s="76">
        <f>'H U-16'!O61</f>
        <v>0</v>
      </c>
      <c r="I60" s="81">
        <f>'H U-16'!Q61</f>
        <v>0</v>
      </c>
      <c r="J60" s="76">
        <f>'H U-16'!S61</f>
        <v>0</v>
      </c>
      <c r="K60" s="111">
        <f t="shared" si="7"/>
        <v>0</v>
      </c>
      <c r="L60" s="113">
        <f t="shared" si="8"/>
        <v>0</v>
      </c>
      <c r="M60" s="124">
        <f t="shared" si="9"/>
        <v>0</v>
      </c>
      <c r="N60" s="123">
        <f t="shared" si="10"/>
        <v>0</v>
      </c>
    </row>
    <row r="61" spans="1:14" ht="13.5" thickBot="1">
      <c r="A61">
        <f t="shared" si="13"/>
        <v>58</v>
      </c>
      <c r="B61" s="54">
        <f t="shared" si="12"/>
        <v>58</v>
      </c>
      <c r="C61" s="41">
        <f>'H U-16'!C62</f>
        <v>0</v>
      </c>
      <c r="D61" s="88">
        <f>'H U-16'!D62</f>
        <v>0</v>
      </c>
      <c r="E61" s="83">
        <f>'H U-16'!I62</f>
        <v>0</v>
      </c>
      <c r="F61" s="76">
        <f>'H U-16'!K62</f>
        <v>0</v>
      </c>
      <c r="G61" s="81">
        <f>'H U-16'!M62</f>
        <v>0</v>
      </c>
      <c r="H61" s="76">
        <f>'H U-16'!O62</f>
        <v>0</v>
      </c>
      <c r="I61" s="81">
        <f>'H U-16'!Q62</f>
        <v>0</v>
      </c>
      <c r="J61" s="76">
        <f>'H U-16'!S62</f>
        <v>0</v>
      </c>
      <c r="K61" s="111">
        <f t="shared" si="7"/>
        <v>0</v>
      </c>
      <c r="L61" s="113">
        <f t="shared" si="8"/>
        <v>0</v>
      </c>
      <c r="M61" s="124">
        <f t="shared" si="9"/>
        <v>0</v>
      </c>
      <c r="N61" s="123">
        <f t="shared" si="10"/>
        <v>0</v>
      </c>
    </row>
    <row r="62" spans="1:14" ht="13.5" thickBot="1">
      <c r="A62">
        <f t="shared" si="13"/>
        <v>59</v>
      </c>
      <c r="B62" s="54">
        <f t="shared" si="12"/>
        <v>59</v>
      </c>
      <c r="C62" s="41">
        <f>'H U-16'!C63</f>
        <v>0</v>
      </c>
      <c r="D62" s="88">
        <f>'H U-16'!D63</f>
        <v>0</v>
      </c>
      <c r="E62" s="83">
        <f>'H U-16'!I63</f>
        <v>0</v>
      </c>
      <c r="F62" s="76">
        <f>'H U-16'!K63</f>
        <v>0</v>
      </c>
      <c r="G62" s="81">
        <f>'H U-16'!M63</f>
        <v>0</v>
      </c>
      <c r="H62" s="76">
        <f>'H U-16'!O63</f>
        <v>0</v>
      </c>
      <c r="I62" s="81">
        <f>'H U-16'!Q63</f>
        <v>0</v>
      </c>
      <c r="J62" s="76">
        <f>'H U-16'!S63</f>
        <v>0</v>
      </c>
      <c r="K62" s="111">
        <f t="shared" si="7"/>
        <v>0</v>
      </c>
      <c r="L62" s="113">
        <f t="shared" si="8"/>
        <v>0</v>
      </c>
      <c r="M62" s="124">
        <f t="shared" si="9"/>
        <v>0</v>
      </c>
      <c r="N62" s="123">
        <f t="shared" si="10"/>
        <v>0</v>
      </c>
    </row>
    <row r="63" spans="1:14" ht="12.75">
      <c r="A63">
        <f t="shared" si="13"/>
        <v>60</v>
      </c>
      <c r="B63" s="54">
        <f t="shared" si="12"/>
        <v>60</v>
      </c>
      <c r="C63" s="41">
        <f>'H U-16'!C64</f>
        <v>0</v>
      </c>
      <c r="D63" s="88">
        <f>'H U-16'!D64</f>
        <v>0</v>
      </c>
      <c r="E63" s="83">
        <f>'H U-16'!I64</f>
        <v>0</v>
      </c>
      <c r="F63" s="76">
        <f>'H U-16'!K64</f>
        <v>0</v>
      </c>
      <c r="G63" s="81">
        <f>'H U-16'!M64</f>
        <v>0</v>
      </c>
      <c r="H63" s="76">
        <f>'H U-16'!O64</f>
        <v>0</v>
      </c>
      <c r="I63" s="81">
        <f>'H U-16'!Q64</f>
        <v>0</v>
      </c>
      <c r="J63" s="76">
        <f>'H U-16'!S64</f>
        <v>0</v>
      </c>
      <c r="K63" s="111">
        <f t="shared" si="7"/>
        <v>0</v>
      </c>
      <c r="L63" s="113">
        <f t="shared" si="8"/>
        <v>0</v>
      </c>
      <c r="M63" s="124">
        <f t="shared" si="9"/>
        <v>0</v>
      </c>
      <c r="N63" s="123">
        <f t="shared" si="10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8" sqref="C18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6.8515625" style="0" customWidth="1"/>
    <col min="4" max="4" width="18.57421875" style="0" bestFit="1" customWidth="1"/>
    <col min="5" max="10" width="11.7109375" style="0" customWidth="1"/>
    <col min="11" max="12" width="11.8515625" style="0" customWidth="1"/>
    <col min="13" max="13" width="10.00390625" style="0" customWidth="1"/>
    <col min="14" max="14" width="9.8515625" style="0" customWidth="1"/>
  </cols>
  <sheetData>
    <row r="1" spans="2:11" ht="16.5" thickBot="1">
      <c r="B1" s="110" t="s">
        <v>134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.75" customHeight="1" thickBot="1">
      <c r="B2" s="109" t="s">
        <v>52</v>
      </c>
      <c r="C2" s="58"/>
      <c r="D2" s="77"/>
      <c r="E2" s="272" t="str">
        <f>'D U-16'!T3</f>
        <v>Sälen GS</v>
      </c>
      <c r="F2" s="273"/>
      <c r="G2" s="272" t="str">
        <f>'D U-16'!X3</f>
        <v>Sälen GS</v>
      </c>
      <c r="H2" s="273"/>
      <c r="I2" s="272" t="str">
        <f>'D U-16'!AB3</f>
        <v>Valfjället GS</v>
      </c>
      <c r="J2" s="274"/>
      <c r="K2" s="58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120" t="s">
        <v>48</v>
      </c>
      <c r="L3" s="108" t="s">
        <v>51</v>
      </c>
      <c r="M3" s="122" t="s">
        <v>53</v>
      </c>
      <c r="N3" s="122" t="s">
        <v>54</v>
      </c>
    </row>
    <row r="4" spans="1:14" ht="12.75">
      <c r="A4">
        <v>1</v>
      </c>
      <c r="B4" s="52">
        <v>1</v>
      </c>
      <c r="C4" s="53" t="str">
        <f>'D U-16'!C5</f>
        <v>Lisa Livfendahl</v>
      </c>
      <c r="D4" s="87" t="str">
        <f>'D U-16'!D5</f>
        <v>Sälens IF</v>
      </c>
      <c r="E4" s="82">
        <f>'D U-16'!U5</f>
        <v>100</v>
      </c>
      <c r="F4" s="75">
        <f>'D U-16'!W5</f>
        <v>100</v>
      </c>
      <c r="G4" s="52">
        <f>'D U-16'!Y5</f>
        <v>80</v>
      </c>
      <c r="H4" s="75">
        <f>'D U-16'!AA5</f>
        <v>80</v>
      </c>
      <c r="I4" s="52">
        <f>'D U-16'!AC5</f>
        <v>80</v>
      </c>
      <c r="J4" s="75">
        <f>'D U-16'!AE5</f>
        <v>100</v>
      </c>
      <c r="K4" s="111">
        <f aca="true" t="shared" si="0" ref="K4:K35">SUM(E4:J4)</f>
        <v>540</v>
      </c>
      <c r="L4" s="113">
        <f aca="true" t="shared" si="1" ref="L4:L35">LARGE(E4:J4,1)+LARGE(E4:J4,2)+LARGE(E4:J4,3)</f>
        <v>300</v>
      </c>
      <c r="M4" s="125">
        <f aca="true" t="shared" si="2" ref="M4:M35">LARGE(E4:J4,4)</f>
        <v>80</v>
      </c>
      <c r="N4" s="124">
        <f aca="true" t="shared" si="3" ref="N4:N35">LARGE(E4:J4,5)</f>
        <v>80</v>
      </c>
    </row>
    <row r="5" spans="1:14" ht="12.75">
      <c r="A5">
        <f aca="true" t="shared" si="4" ref="A5:A20">1+A4</f>
        <v>2</v>
      </c>
      <c r="B5" s="54">
        <f aca="true" t="shared" si="5" ref="B5:B36">1+B4</f>
        <v>2</v>
      </c>
      <c r="C5" s="41" t="str">
        <f>'D U-16'!C6</f>
        <v>Matilda Grundén</v>
      </c>
      <c r="D5" s="88" t="str">
        <f>'D U-16'!D6</f>
        <v>Sälens IF</v>
      </c>
      <c r="E5" s="83">
        <f>'D U-16'!U6</f>
        <v>0</v>
      </c>
      <c r="F5" s="76">
        <f>'D U-16'!W6</f>
        <v>0</v>
      </c>
      <c r="G5" s="81">
        <f>'D U-16'!Y6</f>
        <v>100</v>
      </c>
      <c r="H5" s="76">
        <f>'D U-16'!AA6</f>
        <v>100</v>
      </c>
      <c r="I5" s="81">
        <f>'D U-16'!AC6</f>
        <v>100</v>
      </c>
      <c r="J5" s="76">
        <f>'D U-16'!AE6</f>
        <v>80</v>
      </c>
      <c r="K5" s="112">
        <f aca="true" t="shared" si="6" ref="K5:K15">SUM(E5:J5)</f>
        <v>380</v>
      </c>
      <c r="L5" s="114">
        <f aca="true" t="shared" si="7" ref="L5:L15">LARGE(E5:J5,1)+LARGE(E5:J5,2)+LARGE(E5:J5,3)</f>
        <v>300</v>
      </c>
      <c r="M5" s="126">
        <f aca="true" t="shared" si="8" ref="M5:M15">LARGE(E5:J5,4)</f>
        <v>80</v>
      </c>
      <c r="N5" s="118">
        <f aca="true" t="shared" si="9" ref="N5:N15">LARGE(E5:J5,5)</f>
        <v>0</v>
      </c>
    </row>
    <row r="6" spans="1:14" ht="12.75">
      <c r="A6">
        <f t="shared" si="4"/>
        <v>3</v>
      </c>
      <c r="B6" s="54">
        <f t="shared" si="5"/>
        <v>3</v>
      </c>
      <c r="C6" s="41" t="str">
        <f>'D U-16'!C7</f>
        <v>Louise Ekman</v>
      </c>
      <c r="D6" s="88" t="str">
        <f>'D U-16'!D7</f>
        <v>Gävle Alpina SK</v>
      </c>
      <c r="E6" s="83">
        <f>'D U-16'!U7</f>
        <v>0</v>
      </c>
      <c r="F6" s="76">
        <f>'D U-16'!W7</f>
        <v>80</v>
      </c>
      <c r="G6" s="81">
        <f>'D U-16'!Y7</f>
        <v>60</v>
      </c>
      <c r="H6" s="76">
        <f>'D U-16'!AA7</f>
        <v>55</v>
      </c>
      <c r="I6" s="81">
        <f>'D U-16'!AC7</f>
        <v>70</v>
      </c>
      <c r="J6" s="76">
        <f>'D U-16'!AE7</f>
        <v>70</v>
      </c>
      <c r="K6" s="112">
        <f t="shared" si="6"/>
        <v>335</v>
      </c>
      <c r="L6" s="114">
        <f t="shared" si="7"/>
        <v>220</v>
      </c>
      <c r="M6" s="126">
        <f t="shared" si="8"/>
        <v>60</v>
      </c>
      <c r="N6" s="118">
        <f t="shared" si="9"/>
        <v>55</v>
      </c>
    </row>
    <row r="7" spans="1:14" ht="12.75">
      <c r="A7">
        <f t="shared" si="4"/>
        <v>4</v>
      </c>
      <c r="B7" s="54">
        <f t="shared" si="5"/>
        <v>4</v>
      </c>
      <c r="C7" s="41" t="str">
        <f>'D U-16'!C9</f>
        <v>Sofia Raij</v>
      </c>
      <c r="D7" s="88" t="str">
        <f>'D U-16'!D9</f>
        <v>Kils SLK</v>
      </c>
      <c r="E7" s="83">
        <f>'D U-16'!U9</f>
        <v>70</v>
      </c>
      <c r="F7" s="76">
        <f>'D U-16'!W9</f>
        <v>60</v>
      </c>
      <c r="G7" s="81">
        <f>'D U-16'!Y9</f>
        <v>70</v>
      </c>
      <c r="H7" s="76">
        <f>'D U-16'!AA9</f>
        <v>60</v>
      </c>
      <c r="I7" s="81">
        <f>'D U-16'!AC9</f>
        <v>55</v>
      </c>
      <c r="J7" s="76">
        <f>'D U-16'!AE9</f>
        <v>50</v>
      </c>
      <c r="K7" s="112">
        <f t="shared" si="6"/>
        <v>365</v>
      </c>
      <c r="L7" s="114">
        <f t="shared" si="7"/>
        <v>200</v>
      </c>
      <c r="M7" s="126">
        <f t="shared" si="8"/>
        <v>60</v>
      </c>
      <c r="N7" s="118">
        <f t="shared" si="9"/>
        <v>55</v>
      </c>
    </row>
    <row r="8" spans="1:14" ht="12.75">
      <c r="A8">
        <f t="shared" si="4"/>
        <v>5</v>
      </c>
      <c r="B8" s="54">
        <f t="shared" si="5"/>
        <v>5</v>
      </c>
      <c r="C8" s="41" t="str">
        <f>'D U-16'!C11</f>
        <v>Malin Persson</v>
      </c>
      <c r="D8" s="88" t="str">
        <f>'D U-16'!D11</f>
        <v>IFK Borlänge</v>
      </c>
      <c r="E8" s="83">
        <f>'D U-16'!U11</f>
        <v>55</v>
      </c>
      <c r="F8" s="76">
        <f>'D U-16'!W11</f>
        <v>70</v>
      </c>
      <c r="G8" s="81">
        <f>'D U-16'!Y11</f>
        <v>55</v>
      </c>
      <c r="H8" s="76">
        <f>'D U-16'!AA11</f>
        <v>70</v>
      </c>
      <c r="I8" s="81">
        <f>'D U-16'!AC11</f>
        <v>60</v>
      </c>
      <c r="J8" s="76">
        <f>'D U-16'!AE11</f>
        <v>48</v>
      </c>
      <c r="K8" s="112">
        <f t="shared" si="6"/>
        <v>358</v>
      </c>
      <c r="L8" s="114">
        <f t="shared" si="7"/>
        <v>200</v>
      </c>
      <c r="M8" s="126">
        <f t="shared" si="8"/>
        <v>55</v>
      </c>
      <c r="N8" s="118">
        <f t="shared" si="9"/>
        <v>55</v>
      </c>
    </row>
    <row r="9" spans="1:14" ht="12.75">
      <c r="A9">
        <f t="shared" si="4"/>
        <v>6</v>
      </c>
      <c r="B9" s="54">
        <f t="shared" si="5"/>
        <v>6</v>
      </c>
      <c r="C9" s="41" t="str">
        <f>'D U-16'!C8</f>
        <v>Lisa Andersson</v>
      </c>
      <c r="D9" s="88" t="str">
        <f>'D U-16'!D8</f>
        <v>Gävle Alpina SK</v>
      </c>
      <c r="E9" s="83">
        <f>'D U-16'!U8</f>
        <v>80</v>
      </c>
      <c r="F9" s="76">
        <f>'D U-16'!W8</f>
        <v>55</v>
      </c>
      <c r="G9" s="81">
        <f>'D U-16'!Y8</f>
        <v>50</v>
      </c>
      <c r="H9" s="76">
        <f>'D U-16'!AA8</f>
        <v>50</v>
      </c>
      <c r="I9" s="81">
        <f>'D U-16'!AC8</f>
        <v>50</v>
      </c>
      <c r="J9" s="76">
        <f>'D U-16'!AE8</f>
        <v>60</v>
      </c>
      <c r="K9" s="112">
        <f t="shared" si="6"/>
        <v>345</v>
      </c>
      <c r="L9" s="114">
        <f t="shared" si="7"/>
        <v>195</v>
      </c>
      <c r="M9" s="126">
        <f t="shared" si="8"/>
        <v>50</v>
      </c>
      <c r="N9" s="118">
        <f t="shared" si="9"/>
        <v>50</v>
      </c>
    </row>
    <row r="10" spans="1:14" ht="12.75">
      <c r="A10">
        <f t="shared" si="4"/>
        <v>7</v>
      </c>
      <c r="B10" s="54">
        <f t="shared" si="5"/>
        <v>7</v>
      </c>
      <c r="C10" s="41" t="str">
        <f>'D U-16'!C14</f>
        <v>Caroline Börjesson</v>
      </c>
      <c r="D10" s="88" t="str">
        <f>'D U-16'!D14</f>
        <v>Valfjällets SLK</v>
      </c>
      <c r="E10" s="83">
        <f>'D U-16'!U14</f>
        <v>50</v>
      </c>
      <c r="F10" s="76">
        <f>'D U-16'!W14</f>
        <v>50</v>
      </c>
      <c r="G10" s="81">
        <f>'D U-16'!Y14</f>
        <v>48</v>
      </c>
      <c r="H10" s="76">
        <f>'D U-16'!AA14</f>
        <v>48</v>
      </c>
      <c r="I10" s="81">
        <f>'D U-16'!AC14</f>
        <v>46</v>
      </c>
      <c r="J10" s="76">
        <f>'D U-16'!AE14</f>
        <v>44</v>
      </c>
      <c r="K10" s="112">
        <f t="shared" si="6"/>
        <v>286</v>
      </c>
      <c r="L10" s="114">
        <f t="shared" si="7"/>
        <v>148</v>
      </c>
      <c r="M10" s="126">
        <f t="shared" si="8"/>
        <v>48</v>
      </c>
      <c r="N10" s="118">
        <f t="shared" si="9"/>
        <v>46</v>
      </c>
    </row>
    <row r="11" spans="1:14" ht="12.75">
      <c r="A11">
        <f t="shared" si="4"/>
        <v>8</v>
      </c>
      <c r="B11" s="54">
        <f t="shared" si="5"/>
        <v>8</v>
      </c>
      <c r="C11" s="41" t="str">
        <f>'D U-16'!C15</f>
        <v>Emilia Ståhlbom</v>
      </c>
      <c r="D11" s="88" t="str">
        <f>'D U-16'!D15</f>
        <v>Kumla SF</v>
      </c>
      <c r="E11" s="83">
        <f>'D U-16'!U15</f>
        <v>0</v>
      </c>
      <c r="F11" s="76">
        <f>'D U-16'!W15</f>
        <v>0</v>
      </c>
      <c r="G11" s="81">
        <f>'D U-16'!Y15</f>
        <v>0</v>
      </c>
      <c r="H11" s="76">
        <f>'D U-16'!AA15</f>
        <v>0</v>
      </c>
      <c r="I11" s="81">
        <f>'D U-16'!AC15</f>
        <v>48</v>
      </c>
      <c r="J11" s="76">
        <f>'D U-16'!AE15</f>
        <v>46</v>
      </c>
      <c r="K11" s="112">
        <f t="shared" si="6"/>
        <v>94</v>
      </c>
      <c r="L11" s="114">
        <f t="shared" si="7"/>
        <v>94</v>
      </c>
      <c r="M11" s="126">
        <f t="shared" si="8"/>
        <v>0</v>
      </c>
      <c r="N11" s="118">
        <f t="shared" si="9"/>
        <v>0</v>
      </c>
    </row>
    <row r="12" spans="1:14" ht="12.75">
      <c r="A12">
        <f t="shared" si="4"/>
        <v>9</v>
      </c>
      <c r="B12" s="54">
        <f t="shared" si="5"/>
        <v>9</v>
      </c>
      <c r="C12" s="41" t="str">
        <f>'D U-16'!C16</f>
        <v>Lina Österberg</v>
      </c>
      <c r="D12" s="88" t="str">
        <f>'D U-16'!D16</f>
        <v>IFK Falun</v>
      </c>
      <c r="E12" s="83">
        <f>'D U-16'!U16</f>
        <v>0</v>
      </c>
      <c r="F12" s="76">
        <f>'D U-16'!W16</f>
        <v>0</v>
      </c>
      <c r="G12" s="81">
        <f>'D U-16'!Y16</f>
        <v>0</v>
      </c>
      <c r="H12" s="76">
        <f>'D U-16'!AA16</f>
        <v>0</v>
      </c>
      <c r="I12" s="81">
        <f>'D U-16'!AC16</f>
        <v>44</v>
      </c>
      <c r="J12" s="76">
        <f>'D U-16'!AE16</f>
        <v>42</v>
      </c>
      <c r="K12" s="112">
        <f t="shared" si="6"/>
        <v>86</v>
      </c>
      <c r="L12" s="114">
        <f t="shared" si="7"/>
        <v>86</v>
      </c>
      <c r="M12" s="126">
        <f t="shared" si="8"/>
        <v>0</v>
      </c>
      <c r="N12" s="118">
        <f t="shared" si="9"/>
        <v>0</v>
      </c>
    </row>
    <row r="13" spans="1:14" ht="12.75">
      <c r="A13">
        <f t="shared" si="4"/>
        <v>10</v>
      </c>
      <c r="B13" s="54">
        <f t="shared" si="5"/>
        <v>10</v>
      </c>
      <c r="C13" s="41" t="str">
        <f>'D U-16'!C13</f>
        <v>Moa Kjellberg</v>
      </c>
      <c r="D13" s="88" t="str">
        <f>'D U-16'!D13</f>
        <v>IFK Falun</v>
      </c>
      <c r="E13" s="83">
        <f>'D U-16'!U13</f>
        <v>0</v>
      </c>
      <c r="F13" s="76">
        <f>'D U-16'!W13</f>
        <v>0</v>
      </c>
      <c r="G13" s="81">
        <f>'D U-16'!Y13</f>
        <v>0</v>
      </c>
      <c r="H13" s="76">
        <f>'D U-16'!AA13</f>
        <v>0</v>
      </c>
      <c r="I13" s="81">
        <f>'D U-16'!AC13</f>
        <v>42</v>
      </c>
      <c r="J13" s="76">
        <f>'D U-16'!AE13</f>
        <v>40</v>
      </c>
      <c r="K13" s="112">
        <f t="shared" si="6"/>
        <v>82</v>
      </c>
      <c r="L13" s="114">
        <f t="shared" si="7"/>
        <v>82</v>
      </c>
      <c r="M13" s="126">
        <f t="shared" si="8"/>
        <v>0</v>
      </c>
      <c r="N13" s="118">
        <f t="shared" si="9"/>
        <v>0</v>
      </c>
    </row>
    <row r="14" spans="1:14" ht="12.75">
      <c r="A14">
        <f t="shared" si="4"/>
        <v>11</v>
      </c>
      <c r="B14" s="54">
        <f t="shared" si="5"/>
        <v>11</v>
      </c>
      <c r="C14" s="41" t="str">
        <f>'D U-16'!C12</f>
        <v>Minna Åström</v>
      </c>
      <c r="D14" s="88" t="str">
        <f>'D U-16'!D12</f>
        <v>Örebro SLF</v>
      </c>
      <c r="E14" s="83">
        <f>'D U-16'!U12</f>
        <v>60</v>
      </c>
      <c r="F14" s="76">
        <f>'D U-16'!W12</f>
        <v>0</v>
      </c>
      <c r="G14" s="81">
        <f>'D U-16'!Y12</f>
        <v>0</v>
      </c>
      <c r="H14" s="76">
        <f>'D U-16'!AA12</f>
        <v>0</v>
      </c>
      <c r="I14" s="81">
        <f>'D U-16'!AC12</f>
        <v>0</v>
      </c>
      <c r="J14" s="76">
        <f>'D U-16'!AE12</f>
        <v>0</v>
      </c>
      <c r="K14" s="112">
        <f t="shared" si="6"/>
        <v>60</v>
      </c>
      <c r="L14" s="114">
        <f t="shared" si="7"/>
        <v>60</v>
      </c>
      <c r="M14" s="126">
        <f t="shared" si="8"/>
        <v>0</v>
      </c>
      <c r="N14" s="118">
        <f t="shared" si="9"/>
        <v>0</v>
      </c>
    </row>
    <row r="15" spans="1:14" ht="13.5" thickBot="1">
      <c r="A15">
        <f t="shared" si="4"/>
        <v>12</v>
      </c>
      <c r="B15" s="55">
        <f t="shared" si="5"/>
        <v>12</v>
      </c>
      <c r="C15" s="56" t="str">
        <f>'D U-16'!C10</f>
        <v>Sara Nilsson</v>
      </c>
      <c r="D15" s="89" t="str">
        <f>'D U-16'!D10</f>
        <v>Gävle Alpina SK</v>
      </c>
      <c r="E15" s="97">
        <f>'D U-16'!U10</f>
        <v>0</v>
      </c>
      <c r="F15" s="96">
        <f>'D U-16'!W10</f>
        <v>0</v>
      </c>
      <c r="G15" s="103">
        <f>'D U-16'!Y10</f>
        <v>0</v>
      </c>
      <c r="H15" s="96">
        <f>'D U-16'!AA10</f>
        <v>0</v>
      </c>
      <c r="I15" s="103">
        <f>'D U-16'!AC10</f>
        <v>0</v>
      </c>
      <c r="J15" s="96">
        <f>'D U-16'!AE10</f>
        <v>55</v>
      </c>
      <c r="K15" s="239">
        <f t="shared" si="6"/>
        <v>55</v>
      </c>
      <c r="L15" s="115">
        <f t="shared" si="7"/>
        <v>55</v>
      </c>
      <c r="M15" s="127">
        <f t="shared" si="8"/>
        <v>0</v>
      </c>
      <c r="N15" s="119">
        <f t="shared" si="9"/>
        <v>0</v>
      </c>
    </row>
    <row r="16" spans="1:14" ht="12.75">
      <c r="A16">
        <f t="shared" si="4"/>
        <v>13</v>
      </c>
      <c r="B16" s="222">
        <f t="shared" si="5"/>
        <v>13</v>
      </c>
      <c r="C16" s="223" t="str">
        <f>'D U-16'!C17</f>
        <v>Lovisa Lindström</v>
      </c>
      <c r="D16" s="224" t="str">
        <f>'D U-16'!D17</f>
        <v>Kumla SF</v>
      </c>
      <c r="E16" s="225">
        <f>'D U-16'!U17</f>
        <v>0</v>
      </c>
      <c r="F16" s="226">
        <f>'D U-16'!W17</f>
        <v>0</v>
      </c>
      <c r="G16" s="227">
        <f>'D U-16'!Y17</f>
        <v>0</v>
      </c>
      <c r="H16" s="226">
        <f>'D U-16'!AA17</f>
        <v>0</v>
      </c>
      <c r="I16" s="227">
        <f>'D U-16'!AC17</f>
        <v>0</v>
      </c>
      <c r="J16" s="226">
        <f>'D U-16'!AE17</f>
        <v>0</v>
      </c>
      <c r="K16" s="237">
        <f t="shared" si="0"/>
        <v>0</v>
      </c>
      <c r="L16" s="228">
        <f t="shared" si="1"/>
        <v>0</v>
      </c>
      <c r="M16" s="238">
        <f t="shared" si="2"/>
        <v>0</v>
      </c>
      <c r="N16" s="229">
        <f t="shared" si="3"/>
        <v>0</v>
      </c>
    </row>
    <row r="17" spans="1:14" ht="12.75">
      <c r="A17">
        <f t="shared" si="4"/>
        <v>14</v>
      </c>
      <c r="B17" s="54">
        <f t="shared" si="5"/>
        <v>14</v>
      </c>
      <c r="C17" s="41" t="str">
        <f>'D U-16'!C18</f>
        <v>Klara Norling</v>
      </c>
      <c r="D17" s="88" t="str">
        <f>'D U-16'!D18</f>
        <v>IFK Falun</v>
      </c>
      <c r="E17" s="83">
        <f>'D U-16'!U18</f>
        <v>0</v>
      </c>
      <c r="F17" s="76">
        <f>'D U-16'!W18</f>
        <v>0</v>
      </c>
      <c r="G17" s="81">
        <f>'D U-16'!Y18</f>
        <v>0</v>
      </c>
      <c r="H17" s="76">
        <f>'D U-16'!AA18</f>
        <v>0</v>
      </c>
      <c r="I17" s="81">
        <f>'D U-16'!AC18</f>
        <v>0</v>
      </c>
      <c r="J17" s="76">
        <f>'D U-16'!AE18</f>
        <v>0</v>
      </c>
      <c r="K17" s="112">
        <f t="shared" si="0"/>
        <v>0</v>
      </c>
      <c r="L17" s="114">
        <f t="shared" si="1"/>
        <v>0</v>
      </c>
      <c r="M17" s="126">
        <f t="shared" si="2"/>
        <v>0</v>
      </c>
      <c r="N17" s="118">
        <f t="shared" si="3"/>
        <v>0</v>
      </c>
    </row>
    <row r="18" spans="1:14" ht="12.75">
      <c r="A18">
        <f t="shared" si="4"/>
        <v>15</v>
      </c>
      <c r="B18" s="54">
        <f t="shared" si="5"/>
        <v>15</v>
      </c>
      <c r="C18" s="41" t="str">
        <f>'D U-16'!C19</f>
        <v>Fanny Midér</v>
      </c>
      <c r="D18" s="88" t="str">
        <f>'D U-16'!D19</f>
        <v>Norrbärke SK Alpin</v>
      </c>
      <c r="E18" s="83">
        <f>'D U-16'!U19</f>
        <v>0</v>
      </c>
      <c r="F18" s="76">
        <f>'D U-16'!W19</f>
        <v>0</v>
      </c>
      <c r="G18" s="81">
        <f>'D U-16'!Y19</f>
        <v>0</v>
      </c>
      <c r="H18" s="76">
        <f>'D U-16'!AA19</f>
        <v>0</v>
      </c>
      <c r="I18" s="81">
        <f>'D U-16'!AC19</f>
        <v>0</v>
      </c>
      <c r="J18" s="76">
        <f>'D U-16'!AE19</f>
        <v>0</v>
      </c>
      <c r="K18" s="112">
        <f t="shared" si="0"/>
        <v>0</v>
      </c>
      <c r="L18" s="114">
        <f t="shared" si="1"/>
        <v>0</v>
      </c>
      <c r="M18" s="126">
        <f t="shared" si="2"/>
        <v>0</v>
      </c>
      <c r="N18" s="118">
        <f t="shared" si="3"/>
        <v>0</v>
      </c>
    </row>
    <row r="19" spans="1:14" ht="12.75">
      <c r="A19">
        <f t="shared" si="4"/>
        <v>16</v>
      </c>
      <c r="B19" s="54">
        <f t="shared" si="5"/>
        <v>16</v>
      </c>
      <c r="C19" s="41" t="str">
        <f>'D U-16'!C20</f>
        <v>Madeleine Könberg </v>
      </c>
      <c r="D19" s="88" t="str">
        <f>'D U-16'!D20</f>
        <v>Norrbärke SK Alpin</v>
      </c>
      <c r="E19" s="83">
        <f>'D U-16'!U20</f>
        <v>0</v>
      </c>
      <c r="F19" s="76">
        <f>'D U-16'!W20</f>
        <v>0</v>
      </c>
      <c r="G19" s="81">
        <f>'D U-16'!Y20</f>
        <v>0</v>
      </c>
      <c r="H19" s="76">
        <f>'D U-16'!AA20</f>
        <v>0</v>
      </c>
      <c r="I19" s="81">
        <f>'D U-16'!AC20</f>
        <v>0</v>
      </c>
      <c r="J19" s="76">
        <f>'D U-16'!AE20</f>
        <v>0</v>
      </c>
      <c r="K19" s="112">
        <f t="shared" si="0"/>
        <v>0</v>
      </c>
      <c r="L19" s="114">
        <f t="shared" si="1"/>
        <v>0</v>
      </c>
      <c r="M19" s="126">
        <f t="shared" si="2"/>
        <v>0</v>
      </c>
      <c r="N19" s="118">
        <f t="shared" si="3"/>
        <v>0</v>
      </c>
    </row>
    <row r="20" spans="1:14" ht="12.75">
      <c r="A20">
        <f t="shared" si="4"/>
        <v>17</v>
      </c>
      <c r="B20" s="54">
        <f t="shared" si="5"/>
        <v>17</v>
      </c>
      <c r="C20" s="41">
        <f>'D U-16'!C21</f>
        <v>0</v>
      </c>
      <c r="D20" s="88">
        <f>'D U-16'!D21</f>
        <v>0</v>
      </c>
      <c r="E20" s="83">
        <f>'D U-16'!U21</f>
        <v>0</v>
      </c>
      <c r="F20" s="76">
        <f>'D U-16'!W21</f>
        <v>0</v>
      </c>
      <c r="G20" s="81">
        <f>'D U-16'!Y21</f>
        <v>0</v>
      </c>
      <c r="H20" s="76">
        <f>'D U-16'!AA21</f>
        <v>0</v>
      </c>
      <c r="I20" s="81">
        <f>'D U-16'!AC21</f>
        <v>0</v>
      </c>
      <c r="J20" s="76">
        <f>'D U-16'!AE21</f>
        <v>0</v>
      </c>
      <c r="K20" s="112">
        <f>SUM(E20:J20)</f>
        <v>0</v>
      </c>
      <c r="L20" s="114">
        <f>LARGE(E20:J20,1)+LARGE(E20:J20,2)+LARGE(E20:J20,3)</f>
        <v>0</v>
      </c>
      <c r="M20" s="126">
        <f>LARGE(E20:J20,4)</f>
        <v>0</v>
      </c>
      <c r="N20" s="118">
        <f>LARGE(E20:J20,5)</f>
        <v>0</v>
      </c>
    </row>
    <row r="21" spans="1:14" ht="12.75">
      <c r="A21">
        <f aca="true" t="shared" si="10" ref="A21:A36">1+A20</f>
        <v>18</v>
      </c>
      <c r="B21" s="54">
        <f t="shared" si="5"/>
        <v>18</v>
      </c>
      <c r="C21" s="41">
        <f>'D U-16'!C22</f>
        <v>0</v>
      </c>
      <c r="D21" s="88">
        <f>'D U-16'!D22</f>
        <v>0</v>
      </c>
      <c r="E21" s="83">
        <f>'D U-16'!U22</f>
        <v>0</v>
      </c>
      <c r="F21" s="76">
        <f>'D U-16'!W22</f>
        <v>0</v>
      </c>
      <c r="G21" s="81">
        <f>'D U-16'!Y22</f>
        <v>0</v>
      </c>
      <c r="H21" s="76">
        <f>'D U-16'!AA22</f>
        <v>0</v>
      </c>
      <c r="I21" s="81">
        <f>'D U-16'!AC22</f>
        <v>0</v>
      </c>
      <c r="J21" s="76">
        <f>'D U-16'!AE22</f>
        <v>0</v>
      </c>
      <c r="K21" s="112">
        <f t="shared" si="0"/>
        <v>0</v>
      </c>
      <c r="L21" s="114">
        <f t="shared" si="1"/>
        <v>0</v>
      </c>
      <c r="M21" s="126">
        <f t="shared" si="2"/>
        <v>0</v>
      </c>
      <c r="N21" s="118">
        <f t="shared" si="3"/>
        <v>0</v>
      </c>
    </row>
    <row r="22" spans="1:14" ht="12.75">
      <c r="A22">
        <f t="shared" si="10"/>
        <v>19</v>
      </c>
      <c r="B22" s="54">
        <f t="shared" si="5"/>
        <v>19</v>
      </c>
      <c r="C22" s="41">
        <f>'D U-16'!C23</f>
        <v>0</v>
      </c>
      <c r="D22" s="88">
        <f>'D U-16'!D23</f>
        <v>0</v>
      </c>
      <c r="E22" s="83">
        <f>'D U-16'!U23</f>
        <v>0</v>
      </c>
      <c r="F22" s="76">
        <f>'D U-16'!W23</f>
        <v>0</v>
      </c>
      <c r="G22" s="81">
        <f>'D U-16'!Y23</f>
        <v>0</v>
      </c>
      <c r="H22" s="76">
        <f>'D U-16'!AA23</f>
        <v>0</v>
      </c>
      <c r="I22" s="81">
        <f>'D U-16'!AC23</f>
        <v>0</v>
      </c>
      <c r="J22" s="76">
        <f>'D U-16'!AE23</f>
        <v>0</v>
      </c>
      <c r="K22" s="112">
        <f t="shared" si="0"/>
        <v>0</v>
      </c>
      <c r="L22" s="114">
        <f t="shared" si="1"/>
        <v>0</v>
      </c>
      <c r="M22" s="126">
        <f t="shared" si="2"/>
        <v>0</v>
      </c>
      <c r="N22" s="118">
        <f t="shared" si="3"/>
        <v>0</v>
      </c>
    </row>
    <row r="23" spans="1:14" ht="12.75">
      <c r="A23">
        <f t="shared" si="10"/>
        <v>20</v>
      </c>
      <c r="B23" s="54">
        <f t="shared" si="5"/>
        <v>20</v>
      </c>
      <c r="C23" s="41">
        <f>'D U-16'!C24</f>
        <v>0</v>
      </c>
      <c r="D23" s="88">
        <f>'D U-16'!D24</f>
        <v>0</v>
      </c>
      <c r="E23" s="83">
        <f>'D U-16'!U24</f>
        <v>0</v>
      </c>
      <c r="F23" s="76">
        <f>'D U-16'!W24</f>
        <v>0</v>
      </c>
      <c r="G23" s="81">
        <f>'D U-16'!Y24</f>
        <v>0</v>
      </c>
      <c r="H23" s="76">
        <f>'D U-16'!AA24</f>
        <v>0</v>
      </c>
      <c r="I23" s="81">
        <f>'D U-16'!AC24</f>
        <v>0</v>
      </c>
      <c r="J23" s="76">
        <f>'D U-16'!AE24</f>
        <v>0</v>
      </c>
      <c r="K23" s="112">
        <f t="shared" si="0"/>
        <v>0</v>
      </c>
      <c r="L23" s="114">
        <f t="shared" si="1"/>
        <v>0</v>
      </c>
      <c r="M23" s="126">
        <f t="shared" si="2"/>
        <v>0</v>
      </c>
      <c r="N23" s="118">
        <f t="shared" si="3"/>
        <v>0</v>
      </c>
    </row>
    <row r="24" spans="1:14" ht="12.75">
      <c r="A24">
        <f t="shared" si="10"/>
        <v>21</v>
      </c>
      <c r="B24" s="54">
        <f t="shared" si="5"/>
        <v>21</v>
      </c>
      <c r="C24" s="41">
        <f>'D U-16'!C25</f>
        <v>0</v>
      </c>
      <c r="D24" s="88">
        <f>'D U-16'!D25</f>
        <v>0</v>
      </c>
      <c r="E24" s="83">
        <f>'D U-16'!U25</f>
        <v>0</v>
      </c>
      <c r="F24" s="76">
        <f>'D U-16'!W25</f>
        <v>0</v>
      </c>
      <c r="G24" s="81">
        <f>'D U-16'!Y25</f>
        <v>0</v>
      </c>
      <c r="H24" s="76">
        <f>'D U-16'!AA25</f>
        <v>0</v>
      </c>
      <c r="I24" s="81">
        <f>'D U-16'!AC25</f>
        <v>0</v>
      </c>
      <c r="J24" s="76">
        <f>'D U-16'!AE25</f>
        <v>0</v>
      </c>
      <c r="K24" s="112">
        <f t="shared" si="0"/>
        <v>0</v>
      </c>
      <c r="L24" s="114">
        <f t="shared" si="1"/>
        <v>0</v>
      </c>
      <c r="M24" s="126">
        <f t="shared" si="2"/>
        <v>0</v>
      </c>
      <c r="N24" s="118">
        <f t="shared" si="3"/>
        <v>0</v>
      </c>
    </row>
    <row r="25" spans="1:14" ht="12.75">
      <c r="A25">
        <f t="shared" si="10"/>
        <v>22</v>
      </c>
      <c r="B25" s="54">
        <f t="shared" si="5"/>
        <v>22</v>
      </c>
      <c r="C25" s="41">
        <f>'D U-16'!C26</f>
        <v>0</v>
      </c>
      <c r="D25" s="88">
        <f>'D U-16'!D26</f>
        <v>0</v>
      </c>
      <c r="E25" s="83">
        <f>'D U-16'!U26</f>
        <v>0</v>
      </c>
      <c r="F25" s="76">
        <f>'D U-16'!W26</f>
        <v>0</v>
      </c>
      <c r="G25" s="81">
        <f>'D U-16'!Y26</f>
        <v>0</v>
      </c>
      <c r="H25" s="76">
        <f>'D U-16'!AA26</f>
        <v>0</v>
      </c>
      <c r="I25" s="81">
        <f>'D U-16'!AC26</f>
        <v>0</v>
      </c>
      <c r="J25" s="76">
        <f>'D U-16'!AE26</f>
        <v>0</v>
      </c>
      <c r="K25" s="112">
        <f t="shared" si="0"/>
        <v>0</v>
      </c>
      <c r="L25" s="114">
        <f t="shared" si="1"/>
        <v>0</v>
      </c>
      <c r="M25" s="126">
        <f t="shared" si="2"/>
        <v>0</v>
      </c>
      <c r="N25" s="118">
        <f t="shared" si="3"/>
        <v>0</v>
      </c>
    </row>
    <row r="26" spans="1:14" ht="12.75">
      <c r="A26">
        <f t="shared" si="10"/>
        <v>23</v>
      </c>
      <c r="B26" s="54">
        <f t="shared" si="5"/>
        <v>23</v>
      </c>
      <c r="C26" s="41">
        <f>'D U-16'!C27</f>
        <v>0</v>
      </c>
      <c r="D26" s="88">
        <f>'D U-16'!D27</f>
        <v>0</v>
      </c>
      <c r="E26" s="83">
        <f>'D U-16'!U27</f>
        <v>0</v>
      </c>
      <c r="F26" s="76">
        <f>'D U-16'!W27</f>
        <v>0</v>
      </c>
      <c r="G26" s="81">
        <f>'D U-16'!Y27</f>
        <v>0</v>
      </c>
      <c r="H26" s="76">
        <f>'D U-16'!AA27</f>
        <v>0</v>
      </c>
      <c r="I26" s="81">
        <f>'D U-16'!AC27</f>
        <v>0</v>
      </c>
      <c r="J26" s="76">
        <f>'D U-16'!AE27</f>
        <v>0</v>
      </c>
      <c r="K26" s="112">
        <f t="shared" si="0"/>
        <v>0</v>
      </c>
      <c r="L26" s="114">
        <f t="shared" si="1"/>
        <v>0</v>
      </c>
      <c r="M26" s="126">
        <f t="shared" si="2"/>
        <v>0</v>
      </c>
      <c r="N26" s="118">
        <f t="shared" si="3"/>
        <v>0</v>
      </c>
    </row>
    <row r="27" spans="1:14" ht="12.75">
      <c r="A27">
        <f t="shared" si="10"/>
        <v>24</v>
      </c>
      <c r="B27" s="54">
        <f t="shared" si="5"/>
        <v>24</v>
      </c>
      <c r="C27" s="41">
        <f>'D U-16'!C28</f>
        <v>0</v>
      </c>
      <c r="D27" s="88">
        <f>'D U-16'!D28</f>
        <v>0</v>
      </c>
      <c r="E27" s="83">
        <f>'D U-16'!U28</f>
        <v>0</v>
      </c>
      <c r="F27" s="76">
        <f>'D U-16'!W28</f>
        <v>0</v>
      </c>
      <c r="G27" s="81">
        <f>'D U-16'!Y28</f>
        <v>0</v>
      </c>
      <c r="H27" s="76">
        <f>'D U-16'!AA28</f>
        <v>0</v>
      </c>
      <c r="I27" s="81">
        <f>'D U-16'!AC28</f>
        <v>0</v>
      </c>
      <c r="J27" s="76">
        <f>'D U-16'!AE28</f>
        <v>0</v>
      </c>
      <c r="K27" s="112">
        <f t="shared" si="0"/>
        <v>0</v>
      </c>
      <c r="L27" s="114">
        <f t="shared" si="1"/>
        <v>0</v>
      </c>
      <c r="M27" s="126">
        <f t="shared" si="2"/>
        <v>0</v>
      </c>
      <c r="N27" s="118">
        <f t="shared" si="3"/>
        <v>0</v>
      </c>
    </row>
    <row r="28" spans="1:14" ht="12.75">
      <c r="A28">
        <f t="shared" si="10"/>
        <v>25</v>
      </c>
      <c r="B28" s="54">
        <f t="shared" si="5"/>
        <v>25</v>
      </c>
      <c r="C28" s="41">
        <f>'D U-16'!C29</f>
        <v>0</v>
      </c>
      <c r="D28" s="88">
        <f>'D U-16'!D29</f>
        <v>0</v>
      </c>
      <c r="E28" s="83">
        <f>'D U-16'!U29</f>
        <v>0</v>
      </c>
      <c r="F28" s="76">
        <f>'D U-16'!W29</f>
        <v>0</v>
      </c>
      <c r="G28" s="81">
        <f>'D U-16'!Y29</f>
        <v>0</v>
      </c>
      <c r="H28" s="76">
        <f>'D U-16'!AA29</f>
        <v>0</v>
      </c>
      <c r="I28" s="81">
        <f>'D U-16'!AC29</f>
        <v>0</v>
      </c>
      <c r="J28" s="76">
        <f>'D U-16'!AE29</f>
        <v>0</v>
      </c>
      <c r="K28" s="112">
        <f t="shared" si="0"/>
        <v>0</v>
      </c>
      <c r="L28" s="114">
        <f t="shared" si="1"/>
        <v>0</v>
      </c>
      <c r="M28" s="126">
        <f t="shared" si="2"/>
        <v>0</v>
      </c>
      <c r="N28" s="118">
        <f t="shared" si="3"/>
        <v>0</v>
      </c>
    </row>
    <row r="29" spans="1:14" ht="12.75">
      <c r="A29">
        <f t="shared" si="10"/>
        <v>26</v>
      </c>
      <c r="B29" s="54">
        <f t="shared" si="5"/>
        <v>26</v>
      </c>
      <c r="C29" s="41">
        <f>'D U-16'!C30</f>
        <v>0</v>
      </c>
      <c r="D29" s="88">
        <f>'D U-16'!D30</f>
        <v>0</v>
      </c>
      <c r="E29" s="83">
        <f>'D U-16'!U30</f>
        <v>0</v>
      </c>
      <c r="F29" s="76">
        <f>'D U-16'!W30</f>
        <v>0</v>
      </c>
      <c r="G29" s="81">
        <f>'D U-16'!Y30</f>
        <v>0</v>
      </c>
      <c r="H29" s="76">
        <f>'D U-16'!AA30</f>
        <v>0</v>
      </c>
      <c r="I29" s="81">
        <f>'D U-16'!AC30</f>
        <v>0</v>
      </c>
      <c r="J29" s="76">
        <f>'D U-16'!AE30</f>
        <v>0</v>
      </c>
      <c r="K29" s="112">
        <f t="shared" si="0"/>
        <v>0</v>
      </c>
      <c r="L29" s="114">
        <f t="shared" si="1"/>
        <v>0</v>
      </c>
      <c r="M29" s="126">
        <f t="shared" si="2"/>
        <v>0</v>
      </c>
      <c r="N29" s="118">
        <f t="shared" si="3"/>
        <v>0</v>
      </c>
    </row>
    <row r="30" spans="1:14" ht="12.75">
      <c r="A30">
        <f t="shared" si="10"/>
        <v>27</v>
      </c>
      <c r="B30" s="54">
        <f t="shared" si="5"/>
        <v>27</v>
      </c>
      <c r="C30" s="41">
        <f>'D U-16'!C31</f>
        <v>0</v>
      </c>
      <c r="D30" s="88">
        <f>'D U-16'!D31</f>
        <v>0</v>
      </c>
      <c r="E30" s="83">
        <f>'D U-16'!U31</f>
        <v>0</v>
      </c>
      <c r="F30" s="76">
        <f>'D U-16'!W31</f>
        <v>0</v>
      </c>
      <c r="G30" s="81">
        <f>'D U-16'!Y31</f>
        <v>0</v>
      </c>
      <c r="H30" s="76">
        <f>'D U-16'!AA31</f>
        <v>0</v>
      </c>
      <c r="I30" s="81">
        <f>'D U-16'!AC31</f>
        <v>0</v>
      </c>
      <c r="J30" s="76">
        <f>'D U-16'!AE31</f>
        <v>0</v>
      </c>
      <c r="K30" s="112">
        <f t="shared" si="0"/>
        <v>0</v>
      </c>
      <c r="L30" s="114">
        <f t="shared" si="1"/>
        <v>0</v>
      </c>
      <c r="M30" s="126">
        <f t="shared" si="2"/>
        <v>0</v>
      </c>
      <c r="N30" s="118">
        <f t="shared" si="3"/>
        <v>0</v>
      </c>
    </row>
    <row r="31" spans="1:14" ht="12.75">
      <c r="A31">
        <f t="shared" si="10"/>
        <v>28</v>
      </c>
      <c r="B31" s="54">
        <f t="shared" si="5"/>
        <v>28</v>
      </c>
      <c r="C31" s="41">
        <f>'D U-16'!C32</f>
        <v>0</v>
      </c>
      <c r="D31" s="88">
        <f>'D U-16'!D32</f>
        <v>0</v>
      </c>
      <c r="E31" s="83">
        <f>'D U-16'!U32</f>
        <v>0</v>
      </c>
      <c r="F31" s="76">
        <f>'D U-16'!W32</f>
        <v>0</v>
      </c>
      <c r="G31" s="81">
        <f>'D U-16'!Y32</f>
        <v>0</v>
      </c>
      <c r="H31" s="76">
        <f>'D U-16'!AA32</f>
        <v>0</v>
      </c>
      <c r="I31" s="81">
        <f>'D U-16'!AC32</f>
        <v>0</v>
      </c>
      <c r="J31" s="76">
        <f>'D U-16'!AE32</f>
        <v>0</v>
      </c>
      <c r="K31" s="112">
        <f t="shared" si="0"/>
        <v>0</v>
      </c>
      <c r="L31" s="114">
        <f t="shared" si="1"/>
        <v>0</v>
      </c>
      <c r="M31" s="126">
        <f t="shared" si="2"/>
        <v>0</v>
      </c>
      <c r="N31" s="118">
        <f t="shared" si="3"/>
        <v>0</v>
      </c>
    </row>
    <row r="32" spans="1:14" ht="12.75">
      <c r="A32">
        <f t="shared" si="10"/>
        <v>29</v>
      </c>
      <c r="B32" s="54">
        <f t="shared" si="5"/>
        <v>29</v>
      </c>
      <c r="C32" s="41">
        <f>'D U-16'!C33</f>
        <v>0</v>
      </c>
      <c r="D32" s="88">
        <f>'D U-16'!D33</f>
        <v>0</v>
      </c>
      <c r="E32" s="83">
        <f>'D U-16'!U33</f>
        <v>0</v>
      </c>
      <c r="F32" s="76">
        <f>'D U-16'!W33</f>
        <v>0</v>
      </c>
      <c r="G32" s="81">
        <f>'D U-16'!Y33</f>
        <v>0</v>
      </c>
      <c r="H32" s="76">
        <f>'D U-16'!AA33</f>
        <v>0</v>
      </c>
      <c r="I32" s="81">
        <f>'D U-16'!AC33</f>
        <v>0</v>
      </c>
      <c r="J32" s="76">
        <f>'D U-16'!AE33</f>
        <v>0</v>
      </c>
      <c r="K32" s="112">
        <f t="shared" si="0"/>
        <v>0</v>
      </c>
      <c r="L32" s="114">
        <f t="shared" si="1"/>
        <v>0</v>
      </c>
      <c r="M32" s="126">
        <f t="shared" si="2"/>
        <v>0</v>
      </c>
      <c r="N32" s="118">
        <f t="shared" si="3"/>
        <v>0</v>
      </c>
    </row>
    <row r="33" spans="1:14" ht="12.75">
      <c r="A33">
        <f t="shared" si="10"/>
        <v>30</v>
      </c>
      <c r="B33" s="54">
        <f t="shared" si="5"/>
        <v>30</v>
      </c>
      <c r="C33" s="41">
        <f>'D U-16'!C34</f>
        <v>0</v>
      </c>
      <c r="D33" s="88">
        <f>'D U-16'!D34</f>
        <v>0</v>
      </c>
      <c r="E33" s="83">
        <f>'D U-16'!U34</f>
        <v>0</v>
      </c>
      <c r="F33" s="76">
        <f>'D U-16'!W34</f>
        <v>0</v>
      </c>
      <c r="G33" s="81">
        <f>'D U-16'!Y34</f>
        <v>0</v>
      </c>
      <c r="H33" s="76">
        <f>'D U-16'!AA34</f>
        <v>0</v>
      </c>
      <c r="I33" s="81">
        <f>'D U-16'!AC34</f>
        <v>0</v>
      </c>
      <c r="J33" s="76">
        <f>'D U-16'!AE34</f>
        <v>0</v>
      </c>
      <c r="K33" s="112">
        <f t="shared" si="0"/>
        <v>0</v>
      </c>
      <c r="L33" s="114">
        <f t="shared" si="1"/>
        <v>0</v>
      </c>
      <c r="M33" s="126">
        <f t="shared" si="2"/>
        <v>0</v>
      </c>
      <c r="N33" s="118">
        <f t="shared" si="3"/>
        <v>0</v>
      </c>
    </row>
    <row r="34" spans="1:14" ht="12.75">
      <c r="A34">
        <f t="shared" si="10"/>
        <v>31</v>
      </c>
      <c r="B34" s="54">
        <f t="shared" si="5"/>
        <v>31</v>
      </c>
      <c r="C34" s="41">
        <f>'D U-16'!C35</f>
        <v>0</v>
      </c>
      <c r="D34" s="88">
        <f>'D U-16'!D35</f>
        <v>0</v>
      </c>
      <c r="E34" s="83">
        <f>'D U-16'!U35</f>
        <v>0</v>
      </c>
      <c r="F34" s="76">
        <f>'D U-16'!W35</f>
        <v>0</v>
      </c>
      <c r="G34" s="81">
        <f>'D U-16'!Y35</f>
        <v>0</v>
      </c>
      <c r="H34" s="76">
        <f>'D U-16'!AA35</f>
        <v>0</v>
      </c>
      <c r="I34" s="81">
        <f>'D U-16'!AC35</f>
        <v>0</v>
      </c>
      <c r="J34" s="76">
        <f>'D U-16'!AE35</f>
        <v>0</v>
      </c>
      <c r="K34" s="112">
        <f t="shared" si="0"/>
        <v>0</v>
      </c>
      <c r="L34" s="114">
        <f t="shared" si="1"/>
        <v>0</v>
      </c>
      <c r="M34" s="126">
        <f t="shared" si="2"/>
        <v>0</v>
      </c>
      <c r="N34" s="118">
        <f t="shared" si="3"/>
        <v>0</v>
      </c>
    </row>
    <row r="35" spans="1:14" ht="12.75">
      <c r="A35">
        <f t="shared" si="10"/>
        <v>32</v>
      </c>
      <c r="B35" s="54">
        <f t="shared" si="5"/>
        <v>32</v>
      </c>
      <c r="C35" s="41">
        <f>'D U-16'!C36</f>
        <v>0</v>
      </c>
      <c r="D35" s="88">
        <f>'D U-16'!D36</f>
        <v>0</v>
      </c>
      <c r="E35" s="83">
        <f>'D U-16'!U36</f>
        <v>0</v>
      </c>
      <c r="F35" s="76">
        <f>'D U-16'!W36</f>
        <v>0</v>
      </c>
      <c r="G35" s="81">
        <f>'D U-16'!Y36</f>
        <v>0</v>
      </c>
      <c r="H35" s="76">
        <f>'D U-16'!AA36</f>
        <v>0</v>
      </c>
      <c r="I35" s="81">
        <f>'D U-16'!AC36</f>
        <v>0</v>
      </c>
      <c r="J35" s="76">
        <f>'D U-16'!AE36</f>
        <v>0</v>
      </c>
      <c r="K35" s="112">
        <f t="shared" si="0"/>
        <v>0</v>
      </c>
      <c r="L35" s="114">
        <f t="shared" si="1"/>
        <v>0</v>
      </c>
      <c r="M35" s="126">
        <f t="shared" si="2"/>
        <v>0</v>
      </c>
      <c r="N35" s="118">
        <f t="shared" si="3"/>
        <v>0</v>
      </c>
    </row>
    <row r="36" spans="1:14" ht="12.75">
      <c r="A36">
        <f t="shared" si="10"/>
        <v>33</v>
      </c>
      <c r="B36" s="54">
        <f t="shared" si="5"/>
        <v>33</v>
      </c>
      <c r="C36" s="41">
        <f>'D U-16'!C37</f>
        <v>0</v>
      </c>
      <c r="D36" s="88">
        <f>'D U-16'!D37</f>
        <v>0</v>
      </c>
      <c r="E36" s="83">
        <f>'D U-16'!U37</f>
        <v>0</v>
      </c>
      <c r="F36" s="76">
        <f>'D U-16'!W37</f>
        <v>0</v>
      </c>
      <c r="G36" s="81">
        <f>'D U-16'!Y37</f>
        <v>0</v>
      </c>
      <c r="H36" s="76">
        <f>'D U-16'!AA37</f>
        <v>0</v>
      </c>
      <c r="I36" s="81">
        <f>'D U-16'!AC37</f>
        <v>0</v>
      </c>
      <c r="J36" s="76">
        <f>'D U-16'!AE37</f>
        <v>0</v>
      </c>
      <c r="K36" s="112">
        <f aca="true" t="shared" si="11" ref="K36:K63">SUM(E36:J36)</f>
        <v>0</v>
      </c>
      <c r="L36" s="114">
        <f aca="true" t="shared" si="12" ref="L36:L63">LARGE(E36:J36,1)+LARGE(E36:J36,2)+LARGE(E36:J36,3)</f>
        <v>0</v>
      </c>
      <c r="M36" s="126">
        <f aca="true" t="shared" si="13" ref="M36:M63">LARGE(E36:J36,4)</f>
        <v>0</v>
      </c>
      <c r="N36" s="118">
        <f aca="true" t="shared" si="14" ref="N36:N63">LARGE(E36:J36,5)</f>
        <v>0</v>
      </c>
    </row>
    <row r="37" spans="1:14" ht="12.75">
      <c r="A37">
        <f aca="true" t="shared" si="15" ref="A37:A52">1+A36</f>
        <v>34</v>
      </c>
      <c r="B37" s="54">
        <f aca="true" t="shared" si="16" ref="B37:B58">1+B36</f>
        <v>34</v>
      </c>
      <c r="C37" s="41">
        <f>'D U-16'!C38</f>
        <v>0</v>
      </c>
      <c r="D37" s="88">
        <f>'D U-16'!D38</f>
        <v>0</v>
      </c>
      <c r="E37" s="83">
        <f>'D U-16'!U38</f>
        <v>0</v>
      </c>
      <c r="F37" s="76">
        <f>'D U-16'!W38</f>
        <v>0</v>
      </c>
      <c r="G37" s="81">
        <f>'D U-16'!Y38</f>
        <v>0</v>
      </c>
      <c r="H37" s="76">
        <f>'D U-16'!AA38</f>
        <v>0</v>
      </c>
      <c r="I37" s="81">
        <f>'D U-16'!AC38</f>
        <v>0</v>
      </c>
      <c r="J37" s="76">
        <f>'D U-16'!AE38</f>
        <v>0</v>
      </c>
      <c r="K37" s="112">
        <f t="shared" si="11"/>
        <v>0</v>
      </c>
      <c r="L37" s="114">
        <f t="shared" si="12"/>
        <v>0</v>
      </c>
      <c r="M37" s="126">
        <f t="shared" si="13"/>
        <v>0</v>
      </c>
      <c r="N37" s="118">
        <f t="shared" si="14"/>
        <v>0</v>
      </c>
    </row>
    <row r="38" spans="1:14" ht="12.75">
      <c r="A38">
        <f t="shared" si="15"/>
        <v>35</v>
      </c>
      <c r="B38" s="54">
        <f t="shared" si="16"/>
        <v>35</v>
      </c>
      <c r="C38" s="41">
        <f>'D U-16'!C39</f>
        <v>0</v>
      </c>
      <c r="D38" s="88">
        <f>'D U-16'!D39</f>
        <v>0</v>
      </c>
      <c r="E38" s="83">
        <f>'D U-16'!U39</f>
        <v>0</v>
      </c>
      <c r="F38" s="76">
        <f>'D U-16'!W39</f>
        <v>0</v>
      </c>
      <c r="G38" s="81">
        <f>'D U-16'!Y39</f>
        <v>0</v>
      </c>
      <c r="H38" s="76">
        <f>'D U-16'!AA39</f>
        <v>0</v>
      </c>
      <c r="I38" s="81">
        <f>'D U-16'!AC39</f>
        <v>0</v>
      </c>
      <c r="J38" s="76">
        <f>'D U-16'!AE39</f>
        <v>0</v>
      </c>
      <c r="K38" s="112">
        <f t="shared" si="11"/>
        <v>0</v>
      </c>
      <c r="L38" s="114">
        <f t="shared" si="12"/>
        <v>0</v>
      </c>
      <c r="M38" s="126">
        <f t="shared" si="13"/>
        <v>0</v>
      </c>
      <c r="N38" s="118">
        <f t="shared" si="14"/>
        <v>0</v>
      </c>
    </row>
    <row r="39" spans="1:14" ht="12.75">
      <c r="A39">
        <f t="shared" si="15"/>
        <v>36</v>
      </c>
      <c r="B39" s="54">
        <f t="shared" si="16"/>
        <v>36</v>
      </c>
      <c r="C39" s="41">
        <f>'D U-16'!C40</f>
        <v>0</v>
      </c>
      <c r="D39" s="88">
        <f>'D U-16'!D40</f>
        <v>0</v>
      </c>
      <c r="E39" s="83">
        <f>'D U-16'!U40</f>
        <v>0</v>
      </c>
      <c r="F39" s="76">
        <f>'D U-16'!W40</f>
        <v>0</v>
      </c>
      <c r="G39" s="81">
        <f>'D U-16'!Y40</f>
        <v>0</v>
      </c>
      <c r="H39" s="76">
        <f>'D U-16'!AA40</f>
        <v>0</v>
      </c>
      <c r="I39" s="81">
        <f>'D U-16'!AC40</f>
        <v>0</v>
      </c>
      <c r="J39" s="76">
        <f>'D U-16'!AE40</f>
        <v>0</v>
      </c>
      <c r="K39" s="112">
        <f t="shared" si="11"/>
        <v>0</v>
      </c>
      <c r="L39" s="114">
        <f t="shared" si="12"/>
        <v>0</v>
      </c>
      <c r="M39" s="126">
        <f t="shared" si="13"/>
        <v>0</v>
      </c>
      <c r="N39" s="118">
        <f t="shared" si="14"/>
        <v>0</v>
      </c>
    </row>
    <row r="40" spans="1:14" ht="12.75">
      <c r="A40">
        <f t="shared" si="15"/>
        <v>37</v>
      </c>
      <c r="B40" s="54">
        <f t="shared" si="16"/>
        <v>37</v>
      </c>
      <c r="C40" s="41">
        <f>'D U-16'!C41</f>
        <v>0</v>
      </c>
      <c r="D40" s="88">
        <f>'D U-16'!D41</f>
        <v>0</v>
      </c>
      <c r="E40" s="83">
        <f>'D U-16'!U41</f>
        <v>0</v>
      </c>
      <c r="F40" s="76">
        <f>'D U-16'!W41</f>
        <v>0</v>
      </c>
      <c r="G40" s="81">
        <f>'D U-16'!Y41</f>
        <v>0</v>
      </c>
      <c r="H40" s="76">
        <f>'D U-16'!AA41</f>
        <v>0</v>
      </c>
      <c r="I40" s="81">
        <f>'D U-16'!AC41</f>
        <v>0</v>
      </c>
      <c r="J40" s="76">
        <f>'D U-16'!AE41</f>
        <v>0</v>
      </c>
      <c r="K40" s="112">
        <f t="shared" si="11"/>
        <v>0</v>
      </c>
      <c r="L40" s="114">
        <f t="shared" si="12"/>
        <v>0</v>
      </c>
      <c r="M40" s="126">
        <f t="shared" si="13"/>
        <v>0</v>
      </c>
      <c r="N40" s="118">
        <f t="shared" si="14"/>
        <v>0</v>
      </c>
    </row>
    <row r="41" spans="1:14" ht="12.75">
      <c r="A41">
        <f t="shared" si="15"/>
        <v>38</v>
      </c>
      <c r="B41" s="54">
        <f t="shared" si="16"/>
        <v>38</v>
      </c>
      <c r="C41" s="41">
        <f>'D U-16'!C42</f>
        <v>0</v>
      </c>
      <c r="D41" s="88">
        <f>'D U-16'!D42</f>
        <v>0</v>
      </c>
      <c r="E41" s="83">
        <f>'D U-16'!U42</f>
        <v>0</v>
      </c>
      <c r="F41" s="76">
        <f>'D U-16'!W42</f>
        <v>0</v>
      </c>
      <c r="G41" s="81">
        <f>'D U-16'!Y42</f>
        <v>0</v>
      </c>
      <c r="H41" s="76">
        <f>'D U-16'!AA42</f>
        <v>0</v>
      </c>
      <c r="I41" s="81">
        <f>'D U-16'!AC42</f>
        <v>0</v>
      </c>
      <c r="J41" s="76">
        <f>'D U-16'!AE42</f>
        <v>0</v>
      </c>
      <c r="K41" s="112">
        <f t="shared" si="11"/>
        <v>0</v>
      </c>
      <c r="L41" s="114">
        <f t="shared" si="12"/>
        <v>0</v>
      </c>
      <c r="M41" s="126">
        <f t="shared" si="13"/>
        <v>0</v>
      </c>
      <c r="N41" s="118">
        <f t="shared" si="14"/>
        <v>0</v>
      </c>
    </row>
    <row r="42" spans="1:14" ht="12.75">
      <c r="A42">
        <f t="shared" si="15"/>
        <v>39</v>
      </c>
      <c r="B42" s="54">
        <f t="shared" si="16"/>
        <v>39</v>
      </c>
      <c r="C42" s="41">
        <f>'D U-16'!C43</f>
        <v>0</v>
      </c>
      <c r="D42" s="88">
        <f>'D U-16'!D43</f>
        <v>0</v>
      </c>
      <c r="E42" s="83">
        <f>'D U-16'!U43</f>
        <v>0</v>
      </c>
      <c r="F42" s="76">
        <f>'D U-16'!W43</f>
        <v>0</v>
      </c>
      <c r="G42" s="81">
        <f>'D U-16'!Y43</f>
        <v>0</v>
      </c>
      <c r="H42" s="76">
        <f>'D U-16'!AA43</f>
        <v>0</v>
      </c>
      <c r="I42" s="81">
        <f>'D U-16'!AC43</f>
        <v>0</v>
      </c>
      <c r="J42" s="76">
        <f>'D U-16'!AE43</f>
        <v>0</v>
      </c>
      <c r="K42" s="112">
        <f t="shared" si="11"/>
        <v>0</v>
      </c>
      <c r="L42" s="114">
        <f t="shared" si="12"/>
        <v>0</v>
      </c>
      <c r="M42" s="126">
        <f t="shared" si="13"/>
        <v>0</v>
      </c>
      <c r="N42" s="118">
        <f t="shared" si="14"/>
        <v>0</v>
      </c>
    </row>
    <row r="43" spans="1:14" ht="12.75">
      <c r="A43">
        <f t="shared" si="15"/>
        <v>40</v>
      </c>
      <c r="B43" s="54">
        <f t="shared" si="16"/>
        <v>40</v>
      </c>
      <c r="C43" s="41">
        <f>'D U-16'!C44</f>
        <v>0</v>
      </c>
      <c r="D43" s="88">
        <f>'D U-16'!D44</f>
        <v>0</v>
      </c>
      <c r="E43" s="83">
        <f>'D U-16'!U44</f>
        <v>0</v>
      </c>
      <c r="F43" s="76">
        <f>'D U-16'!W44</f>
        <v>0</v>
      </c>
      <c r="G43" s="81">
        <f>'D U-16'!Y44</f>
        <v>0</v>
      </c>
      <c r="H43" s="76">
        <f>'D U-16'!AA44</f>
        <v>0</v>
      </c>
      <c r="I43" s="81">
        <f>'D U-16'!AC44</f>
        <v>0</v>
      </c>
      <c r="J43" s="76">
        <f>'D U-16'!AE44</f>
        <v>0</v>
      </c>
      <c r="K43" s="112">
        <f t="shared" si="11"/>
        <v>0</v>
      </c>
      <c r="L43" s="114">
        <f t="shared" si="12"/>
        <v>0</v>
      </c>
      <c r="M43" s="126">
        <f t="shared" si="13"/>
        <v>0</v>
      </c>
      <c r="N43" s="118">
        <f t="shared" si="14"/>
        <v>0</v>
      </c>
    </row>
    <row r="44" spans="1:14" ht="12.75">
      <c r="A44">
        <f t="shared" si="15"/>
        <v>41</v>
      </c>
      <c r="B44" s="54">
        <f t="shared" si="16"/>
        <v>41</v>
      </c>
      <c r="C44" s="41">
        <f>'D U-16'!C45</f>
        <v>0</v>
      </c>
      <c r="D44" s="88">
        <f>'D U-16'!D45</f>
        <v>0</v>
      </c>
      <c r="E44" s="83">
        <f>'D U-16'!U45</f>
        <v>0</v>
      </c>
      <c r="F44" s="76">
        <f>'D U-16'!W45</f>
        <v>0</v>
      </c>
      <c r="G44" s="81">
        <f>'D U-16'!Y45</f>
        <v>0</v>
      </c>
      <c r="H44" s="76">
        <f>'D U-16'!AA45</f>
        <v>0</v>
      </c>
      <c r="I44" s="81">
        <f>'D U-16'!AC45</f>
        <v>0</v>
      </c>
      <c r="J44" s="76">
        <f>'D U-16'!AE45</f>
        <v>0</v>
      </c>
      <c r="K44" s="112">
        <f t="shared" si="11"/>
        <v>0</v>
      </c>
      <c r="L44" s="114">
        <f t="shared" si="12"/>
        <v>0</v>
      </c>
      <c r="M44" s="126">
        <f t="shared" si="13"/>
        <v>0</v>
      </c>
      <c r="N44" s="118">
        <f t="shared" si="14"/>
        <v>0</v>
      </c>
    </row>
    <row r="45" spans="1:14" ht="12.75">
      <c r="A45">
        <f t="shared" si="15"/>
        <v>42</v>
      </c>
      <c r="B45" s="54">
        <f t="shared" si="16"/>
        <v>42</v>
      </c>
      <c r="C45" s="41">
        <f>'D U-16'!C46</f>
        <v>0</v>
      </c>
      <c r="D45" s="88">
        <f>'D U-16'!D46</f>
        <v>0</v>
      </c>
      <c r="E45" s="83">
        <f>'D U-16'!U46</f>
        <v>0</v>
      </c>
      <c r="F45" s="76">
        <f>'D U-16'!W46</f>
        <v>0</v>
      </c>
      <c r="G45" s="81">
        <f>'D U-16'!Y46</f>
        <v>0</v>
      </c>
      <c r="H45" s="76">
        <f>'D U-16'!AA46</f>
        <v>0</v>
      </c>
      <c r="I45" s="81">
        <f>'D U-16'!AC46</f>
        <v>0</v>
      </c>
      <c r="J45" s="76">
        <f>'D U-16'!AE46</f>
        <v>0</v>
      </c>
      <c r="K45" s="112">
        <f t="shared" si="11"/>
        <v>0</v>
      </c>
      <c r="L45" s="114">
        <f t="shared" si="12"/>
        <v>0</v>
      </c>
      <c r="M45" s="126">
        <f t="shared" si="13"/>
        <v>0</v>
      </c>
      <c r="N45" s="118">
        <f t="shared" si="14"/>
        <v>0</v>
      </c>
    </row>
    <row r="46" spans="1:14" ht="12.75">
      <c r="A46">
        <f t="shared" si="15"/>
        <v>43</v>
      </c>
      <c r="B46" s="54">
        <f t="shared" si="16"/>
        <v>43</v>
      </c>
      <c r="C46" s="41">
        <f>'D U-16'!C47</f>
        <v>0</v>
      </c>
      <c r="D46" s="88">
        <f>'D U-16'!D47</f>
        <v>0</v>
      </c>
      <c r="E46" s="83">
        <f>'D U-16'!U47</f>
        <v>0</v>
      </c>
      <c r="F46" s="76">
        <f>'D U-16'!W47</f>
        <v>0</v>
      </c>
      <c r="G46" s="81">
        <f>'D U-16'!Y47</f>
        <v>0</v>
      </c>
      <c r="H46" s="76">
        <f>'D U-16'!AA47</f>
        <v>0</v>
      </c>
      <c r="I46" s="81">
        <f>'D U-16'!AC47</f>
        <v>0</v>
      </c>
      <c r="J46" s="76">
        <f>'D U-16'!AE47</f>
        <v>0</v>
      </c>
      <c r="K46" s="112">
        <f t="shared" si="11"/>
        <v>0</v>
      </c>
      <c r="L46" s="114">
        <f t="shared" si="12"/>
        <v>0</v>
      </c>
      <c r="M46" s="126">
        <f t="shared" si="13"/>
        <v>0</v>
      </c>
      <c r="N46" s="118">
        <f t="shared" si="14"/>
        <v>0</v>
      </c>
    </row>
    <row r="47" spans="1:14" ht="12.75">
      <c r="A47">
        <f t="shared" si="15"/>
        <v>44</v>
      </c>
      <c r="B47" s="54">
        <f t="shared" si="16"/>
        <v>44</v>
      </c>
      <c r="C47" s="41">
        <f>'D U-16'!C48</f>
        <v>0</v>
      </c>
      <c r="D47" s="88">
        <f>'D U-16'!D48</f>
        <v>0</v>
      </c>
      <c r="E47" s="83">
        <f>'D U-16'!U48</f>
        <v>0</v>
      </c>
      <c r="F47" s="76">
        <f>'D U-16'!W48</f>
        <v>0</v>
      </c>
      <c r="G47" s="81">
        <f>'D U-16'!Y48</f>
        <v>0</v>
      </c>
      <c r="H47" s="76">
        <f>'D U-16'!AA48</f>
        <v>0</v>
      </c>
      <c r="I47" s="81">
        <f>'D U-16'!AC48</f>
        <v>0</v>
      </c>
      <c r="J47" s="76">
        <f>'D U-16'!AE48</f>
        <v>0</v>
      </c>
      <c r="K47" s="112">
        <f t="shared" si="11"/>
        <v>0</v>
      </c>
      <c r="L47" s="114">
        <f t="shared" si="12"/>
        <v>0</v>
      </c>
      <c r="M47" s="126">
        <f t="shared" si="13"/>
        <v>0</v>
      </c>
      <c r="N47" s="118">
        <f t="shared" si="14"/>
        <v>0</v>
      </c>
    </row>
    <row r="48" spans="1:14" ht="12.75">
      <c r="A48">
        <f t="shared" si="15"/>
        <v>45</v>
      </c>
      <c r="B48" s="54">
        <f t="shared" si="16"/>
        <v>45</v>
      </c>
      <c r="C48" s="41">
        <f>'D U-16'!C49</f>
        <v>0</v>
      </c>
      <c r="D48" s="88">
        <f>'D U-16'!D49</f>
        <v>0</v>
      </c>
      <c r="E48" s="83">
        <f>'D U-16'!U49</f>
        <v>0</v>
      </c>
      <c r="F48" s="76">
        <f>'D U-16'!W49</f>
        <v>0</v>
      </c>
      <c r="G48" s="81">
        <f>'D U-16'!Y49</f>
        <v>0</v>
      </c>
      <c r="H48" s="76">
        <f>'D U-16'!AA49</f>
        <v>0</v>
      </c>
      <c r="I48" s="81">
        <f>'D U-16'!AC49</f>
        <v>0</v>
      </c>
      <c r="J48" s="76">
        <f>'D U-16'!AE49</f>
        <v>0</v>
      </c>
      <c r="K48" s="112">
        <f t="shared" si="11"/>
        <v>0</v>
      </c>
      <c r="L48" s="114">
        <f t="shared" si="12"/>
        <v>0</v>
      </c>
      <c r="M48" s="126">
        <f t="shared" si="13"/>
        <v>0</v>
      </c>
      <c r="N48" s="118">
        <f t="shared" si="14"/>
        <v>0</v>
      </c>
    </row>
    <row r="49" spans="1:14" ht="12.75">
      <c r="A49">
        <f t="shared" si="15"/>
        <v>46</v>
      </c>
      <c r="B49" s="54">
        <f t="shared" si="16"/>
        <v>46</v>
      </c>
      <c r="C49" s="41">
        <f>'D U-16'!C50</f>
        <v>0</v>
      </c>
      <c r="D49" s="88">
        <f>'D U-16'!D50</f>
        <v>0</v>
      </c>
      <c r="E49" s="83">
        <f>'D U-16'!U50</f>
        <v>0</v>
      </c>
      <c r="F49" s="76">
        <f>'D U-16'!W50</f>
        <v>0</v>
      </c>
      <c r="G49" s="81">
        <f>'D U-16'!Y50</f>
        <v>0</v>
      </c>
      <c r="H49" s="76">
        <f>'D U-16'!AA50</f>
        <v>0</v>
      </c>
      <c r="I49" s="81">
        <f>'D U-16'!AC50</f>
        <v>0</v>
      </c>
      <c r="J49" s="76">
        <f>'D U-16'!AE50</f>
        <v>0</v>
      </c>
      <c r="K49" s="112">
        <f t="shared" si="11"/>
        <v>0</v>
      </c>
      <c r="L49" s="114">
        <f t="shared" si="12"/>
        <v>0</v>
      </c>
      <c r="M49" s="126">
        <f t="shared" si="13"/>
        <v>0</v>
      </c>
      <c r="N49" s="118">
        <f t="shared" si="14"/>
        <v>0</v>
      </c>
    </row>
    <row r="50" spans="1:14" ht="12.75">
      <c r="A50">
        <f t="shared" si="15"/>
        <v>47</v>
      </c>
      <c r="B50" s="54">
        <f t="shared" si="16"/>
        <v>47</v>
      </c>
      <c r="C50" s="41">
        <f>'D U-16'!C51</f>
        <v>0</v>
      </c>
      <c r="D50" s="88">
        <f>'D U-16'!D51</f>
        <v>0</v>
      </c>
      <c r="E50" s="83">
        <f>'D U-16'!U51</f>
        <v>0</v>
      </c>
      <c r="F50" s="76">
        <f>'D U-16'!W51</f>
        <v>0</v>
      </c>
      <c r="G50" s="81">
        <f>'D U-16'!Y51</f>
        <v>0</v>
      </c>
      <c r="H50" s="76">
        <f>'D U-16'!AA51</f>
        <v>0</v>
      </c>
      <c r="I50" s="81">
        <f>'D U-16'!AC51</f>
        <v>0</v>
      </c>
      <c r="J50" s="76">
        <f>'D U-16'!AE51</f>
        <v>0</v>
      </c>
      <c r="K50" s="112">
        <f t="shared" si="11"/>
        <v>0</v>
      </c>
      <c r="L50" s="114">
        <f t="shared" si="12"/>
        <v>0</v>
      </c>
      <c r="M50" s="126">
        <f t="shared" si="13"/>
        <v>0</v>
      </c>
      <c r="N50" s="118">
        <f t="shared" si="14"/>
        <v>0</v>
      </c>
    </row>
    <row r="51" spans="1:14" ht="12.75">
      <c r="A51">
        <f t="shared" si="15"/>
        <v>48</v>
      </c>
      <c r="B51" s="54">
        <f t="shared" si="16"/>
        <v>48</v>
      </c>
      <c r="C51" s="41">
        <f>'D U-16'!C52</f>
        <v>0</v>
      </c>
      <c r="D51" s="88">
        <f>'D U-16'!D52</f>
        <v>0</v>
      </c>
      <c r="E51" s="83">
        <f>'D U-16'!U52</f>
        <v>0</v>
      </c>
      <c r="F51" s="76">
        <f>'D U-16'!W52</f>
        <v>0</v>
      </c>
      <c r="G51" s="81">
        <f>'D U-16'!Y52</f>
        <v>0</v>
      </c>
      <c r="H51" s="76">
        <f>'D U-16'!AA52</f>
        <v>0</v>
      </c>
      <c r="I51" s="81">
        <f>'D U-16'!AC52</f>
        <v>0</v>
      </c>
      <c r="J51" s="76">
        <f>'D U-16'!AE52</f>
        <v>0</v>
      </c>
      <c r="K51" s="112">
        <f t="shared" si="11"/>
        <v>0</v>
      </c>
      <c r="L51" s="114">
        <f t="shared" si="12"/>
        <v>0</v>
      </c>
      <c r="M51" s="126">
        <f t="shared" si="13"/>
        <v>0</v>
      </c>
      <c r="N51" s="118">
        <f t="shared" si="14"/>
        <v>0</v>
      </c>
    </row>
    <row r="52" spans="1:14" ht="12.75">
      <c r="A52">
        <f t="shared" si="15"/>
        <v>49</v>
      </c>
      <c r="B52" s="54">
        <f t="shared" si="16"/>
        <v>49</v>
      </c>
      <c r="C52" s="41">
        <f>'D U-16'!C53</f>
        <v>0</v>
      </c>
      <c r="D52" s="88">
        <f>'D U-16'!D53</f>
        <v>0</v>
      </c>
      <c r="E52" s="83">
        <f>'D U-16'!U53</f>
        <v>0</v>
      </c>
      <c r="F52" s="76">
        <f>'D U-16'!W53</f>
        <v>0</v>
      </c>
      <c r="G52" s="81">
        <f>'D U-16'!Y53</f>
        <v>0</v>
      </c>
      <c r="H52" s="76">
        <f>'D U-16'!AA53</f>
        <v>0</v>
      </c>
      <c r="I52" s="81">
        <f>'D U-16'!AC53</f>
        <v>0</v>
      </c>
      <c r="J52" s="76">
        <f>'D U-16'!AE53</f>
        <v>0</v>
      </c>
      <c r="K52" s="112">
        <f t="shared" si="11"/>
        <v>0</v>
      </c>
      <c r="L52" s="114">
        <f t="shared" si="12"/>
        <v>0</v>
      </c>
      <c r="M52" s="126">
        <f t="shared" si="13"/>
        <v>0</v>
      </c>
      <c r="N52" s="118">
        <f t="shared" si="14"/>
        <v>0</v>
      </c>
    </row>
    <row r="53" spans="1:14" ht="12.75">
      <c r="A53">
        <f aca="true" t="shared" si="17" ref="A53:A63">1+A52</f>
        <v>50</v>
      </c>
      <c r="B53" s="54">
        <f t="shared" si="16"/>
        <v>50</v>
      </c>
      <c r="C53" s="41">
        <f>'D U-16'!C54</f>
        <v>0</v>
      </c>
      <c r="D53" s="88">
        <f>'D U-16'!D54</f>
        <v>0</v>
      </c>
      <c r="E53" s="83">
        <f>'D U-16'!U54</f>
        <v>0</v>
      </c>
      <c r="F53" s="76">
        <f>'D U-16'!W54</f>
        <v>0</v>
      </c>
      <c r="G53" s="81">
        <f>'D U-16'!Y54</f>
        <v>0</v>
      </c>
      <c r="H53" s="76">
        <f>'D U-16'!AA54</f>
        <v>0</v>
      </c>
      <c r="I53" s="81">
        <f>'D U-16'!AC54</f>
        <v>0</v>
      </c>
      <c r="J53" s="76">
        <f>'D U-16'!AE54</f>
        <v>0</v>
      </c>
      <c r="K53" s="112">
        <f t="shared" si="11"/>
        <v>0</v>
      </c>
      <c r="L53" s="114">
        <f t="shared" si="12"/>
        <v>0</v>
      </c>
      <c r="M53" s="126">
        <f t="shared" si="13"/>
        <v>0</v>
      </c>
      <c r="N53" s="118">
        <f t="shared" si="14"/>
        <v>0</v>
      </c>
    </row>
    <row r="54" spans="1:14" ht="12.75">
      <c r="A54">
        <f t="shared" si="17"/>
        <v>51</v>
      </c>
      <c r="B54" s="54">
        <f t="shared" si="16"/>
        <v>51</v>
      </c>
      <c r="C54" s="41">
        <f>'D U-16'!C55</f>
        <v>0</v>
      </c>
      <c r="D54" s="88">
        <f>'D U-16'!D55</f>
        <v>0</v>
      </c>
      <c r="E54" s="83">
        <f>'D U-16'!U55</f>
        <v>0</v>
      </c>
      <c r="F54" s="76">
        <f>'D U-16'!W55</f>
        <v>0</v>
      </c>
      <c r="G54" s="81">
        <f>'D U-16'!Y55</f>
        <v>0</v>
      </c>
      <c r="H54" s="76">
        <f>'D U-16'!AA55</f>
        <v>0</v>
      </c>
      <c r="I54" s="81">
        <f>'D U-16'!AC55</f>
        <v>0</v>
      </c>
      <c r="J54" s="76">
        <f>'D U-16'!AE55</f>
        <v>0</v>
      </c>
      <c r="K54" s="112">
        <f t="shared" si="11"/>
        <v>0</v>
      </c>
      <c r="L54" s="114">
        <f t="shared" si="12"/>
        <v>0</v>
      </c>
      <c r="M54" s="126">
        <f t="shared" si="13"/>
        <v>0</v>
      </c>
      <c r="N54" s="118">
        <f t="shared" si="14"/>
        <v>0</v>
      </c>
    </row>
    <row r="55" spans="1:14" ht="12.75">
      <c r="A55">
        <f t="shared" si="17"/>
        <v>52</v>
      </c>
      <c r="B55" s="54">
        <f t="shared" si="16"/>
        <v>52</v>
      </c>
      <c r="C55" s="41">
        <f>'D U-16'!C56</f>
        <v>0</v>
      </c>
      <c r="D55" s="88">
        <f>'D U-16'!D56</f>
        <v>0</v>
      </c>
      <c r="E55" s="83">
        <f>'D U-16'!U56</f>
        <v>0</v>
      </c>
      <c r="F55" s="76">
        <f>'D U-16'!W56</f>
        <v>0</v>
      </c>
      <c r="G55" s="81">
        <f>'D U-16'!Y56</f>
        <v>0</v>
      </c>
      <c r="H55" s="76">
        <f>'D U-16'!AA56</f>
        <v>0</v>
      </c>
      <c r="I55" s="81">
        <f>'D U-16'!AC56</f>
        <v>0</v>
      </c>
      <c r="J55" s="76">
        <f>'D U-16'!AE56</f>
        <v>0</v>
      </c>
      <c r="K55" s="112">
        <f t="shared" si="11"/>
        <v>0</v>
      </c>
      <c r="L55" s="114">
        <f t="shared" si="12"/>
        <v>0</v>
      </c>
      <c r="M55" s="126">
        <f t="shared" si="13"/>
        <v>0</v>
      </c>
      <c r="N55" s="118">
        <f t="shared" si="14"/>
        <v>0</v>
      </c>
    </row>
    <row r="56" spans="1:14" ht="12.75">
      <c r="A56">
        <f t="shared" si="17"/>
        <v>53</v>
      </c>
      <c r="B56" s="54">
        <f t="shared" si="16"/>
        <v>53</v>
      </c>
      <c r="C56" s="41">
        <f>'D U-16'!C57</f>
        <v>0</v>
      </c>
      <c r="D56" s="88">
        <f>'D U-16'!D57</f>
        <v>0</v>
      </c>
      <c r="E56" s="83">
        <f>'D U-16'!U57</f>
        <v>0</v>
      </c>
      <c r="F56" s="76">
        <f>'D U-16'!W57</f>
        <v>0</v>
      </c>
      <c r="G56" s="81">
        <f>'D U-16'!Y57</f>
        <v>0</v>
      </c>
      <c r="H56" s="76">
        <f>'D U-16'!AA57</f>
        <v>0</v>
      </c>
      <c r="I56" s="81">
        <f>'D U-16'!AC57</f>
        <v>0</v>
      </c>
      <c r="J56" s="76">
        <f>'D U-16'!AE57</f>
        <v>0</v>
      </c>
      <c r="K56" s="112">
        <f t="shared" si="11"/>
        <v>0</v>
      </c>
      <c r="L56" s="114">
        <f t="shared" si="12"/>
        <v>0</v>
      </c>
      <c r="M56" s="126">
        <f t="shared" si="13"/>
        <v>0</v>
      </c>
      <c r="N56" s="118">
        <f t="shared" si="14"/>
        <v>0</v>
      </c>
    </row>
    <row r="57" spans="1:14" ht="12.75">
      <c r="A57">
        <f t="shared" si="17"/>
        <v>54</v>
      </c>
      <c r="B57" s="54">
        <f t="shared" si="16"/>
        <v>54</v>
      </c>
      <c r="C57" s="41">
        <f>'D U-16'!C58</f>
        <v>0</v>
      </c>
      <c r="D57" s="88">
        <f>'D U-16'!D58</f>
        <v>0</v>
      </c>
      <c r="E57" s="83">
        <f>'D U-16'!U58</f>
        <v>0</v>
      </c>
      <c r="F57" s="76">
        <f>'D U-16'!W58</f>
        <v>0</v>
      </c>
      <c r="G57" s="81">
        <f>'D U-16'!Y58</f>
        <v>0</v>
      </c>
      <c r="H57" s="76">
        <f>'D U-16'!AA58</f>
        <v>0</v>
      </c>
      <c r="I57" s="81">
        <f>'D U-16'!AC58</f>
        <v>0</v>
      </c>
      <c r="J57" s="76">
        <f>'D U-16'!AE58</f>
        <v>0</v>
      </c>
      <c r="K57" s="112">
        <f t="shared" si="11"/>
        <v>0</v>
      </c>
      <c r="L57" s="114">
        <f t="shared" si="12"/>
        <v>0</v>
      </c>
      <c r="M57" s="126">
        <f t="shared" si="13"/>
        <v>0</v>
      </c>
      <c r="N57" s="118">
        <f t="shared" si="14"/>
        <v>0</v>
      </c>
    </row>
    <row r="58" spans="1:14" ht="12.75">
      <c r="A58">
        <f t="shared" si="17"/>
        <v>55</v>
      </c>
      <c r="B58" s="54">
        <f t="shared" si="16"/>
        <v>55</v>
      </c>
      <c r="C58" s="41">
        <f>'D U-16'!C59</f>
        <v>0</v>
      </c>
      <c r="D58" s="88">
        <f>'D U-16'!D59</f>
        <v>0</v>
      </c>
      <c r="E58" s="83">
        <f>'D U-16'!U59</f>
        <v>0</v>
      </c>
      <c r="F58" s="76">
        <f>'D U-16'!W59</f>
        <v>0</v>
      </c>
      <c r="G58" s="81">
        <f>'D U-16'!Y59</f>
        <v>0</v>
      </c>
      <c r="H58" s="76">
        <f>'D U-16'!AA59</f>
        <v>0</v>
      </c>
      <c r="I58" s="81">
        <f>'D U-16'!AC59</f>
        <v>0</v>
      </c>
      <c r="J58" s="76">
        <f>'D U-16'!AE59</f>
        <v>0</v>
      </c>
      <c r="K58" s="112">
        <f t="shared" si="11"/>
        <v>0</v>
      </c>
      <c r="L58" s="114">
        <f t="shared" si="12"/>
        <v>0</v>
      </c>
      <c r="M58" s="126">
        <f t="shared" si="13"/>
        <v>0</v>
      </c>
      <c r="N58" s="118">
        <f t="shared" si="14"/>
        <v>0</v>
      </c>
    </row>
    <row r="59" spans="1:14" ht="12.75">
      <c r="A59">
        <f t="shared" si="17"/>
        <v>56</v>
      </c>
      <c r="B59" s="54">
        <v>56</v>
      </c>
      <c r="C59" s="41">
        <f>'D U-16'!C60</f>
        <v>0</v>
      </c>
      <c r="D59" s="88">
        <f>'D U-16'!D60</f>
        <v>0</v>
      </c>
      <c r="E59" s="83">
        <f>'D U-16'!U60</f>
        <v>0</v>
      </c>
      <c r="F59" s="76">
        <f>'D U-16'!W60</f>
        <v>0</v>
      </c>
      <c r="G59" s="81">
        <f>'D U-16'!Y60</f>
        <v>0</v>
      </c>
      <c r="H59" s="76">
        <f>'D U-16'!AA60</f>
        <v>0</v>
      </c>
      <c r="I59" s="81">
        <f>'D U-16'!AC60</f>
        <v>0</v>
      </c>
      <c r="J59" s="76">
        <f>'D U-16'!AE60</f>
        <v>0</v>
      </c>
      <c r="K59" s="112">
        <f t="shared" si="11"/>
        <v>0</v>
      </c>
      <c r="L59" s="114">
        <f t="shared" si="12"/>
        <v>0</v>
      </c>
      <c r="M59" s="126">
        <f t="shared" si="13"/>
        <v>0</v>
      </c>
      <c r="N59" s="118">
        <f t="shared" si="14"/>
        <v>0</v>
      </c>
    </row>
    <row r="60" spans="1:14" ht="12.75">
      <c r="A60">
        <f t="shared" si="17"/>
        <v>57</v>
      </c>
      <c r="B60" s="54">
        <v>57</v>
      </c>
      <c r="C60" s="41">
        <f>'D U-16'!C61</f>
        <v>0</v>
      </c>
      <c r="D60" s="88">
        <f>'D U-16'!D61</f>
        <v>0</v>
      </c>
      <c r="E60" s="83">
        <f>'D U-16'!U61</f>
        <v>0</v>
      </c>
      <c r="F60" s="76">
        <f>'D U-16'!W61</f>
        <v>0</v>
      </c>
      <c r="G60" s="81">
        <f>'D U-16'!Y61</f>
        <v>0</v>
      </c>
      <c r="H60" s="76">
        <f>'D U-16'!AA61</f>
        <v>0</v>
      </c>
      <c r="I60" s="81">
        <f>'D U-16'!AC61</f>
        <v>0</v>
      </c>
      <c r="J60" s="76">
        <f>'D U-16'!AE61</f>
        <v>0</v>
      </c>
      <c r="K60" s="112">
        <f t="shared" si="11"/>
        <v>0</v>
      </c>
      <c r="L60" s="114">
        <f t="shared" si="12"/>
        <v>0</v>
      </c>
      <c r="M60" s="126">
        <f t="shared" si="13"/>
        <v>0</v>
      </c>
      <c r="N60" s="118">
        <f t="shared" si="14"/>
        <v>0</v>
      </c>
    </row>
    <row r="61" spans="1:14" ht="12.75">
      <c r="A61">
        <f t="shared" si="17"/>
        <v>58</v>
      </c>
      <c r="B61" s="54">
        <v>58</v>
      </c>
      <c r="C61" s="41">
        <f>'D U-16'!C62</f>
        <v>0</v>
      </c>
      <c r="D61" s="88">
        <f>'D U-16'!D62</f>
        <v>0</v>
      </c>
      <c r="E61" s="83">
        <f>'D U-16'!U62</f>
        <v>0</v>
      </c>
      <c r="F61" s="76">
        <f>'D U-16'!W62</f>
        <v>0</v>
      </c>
      <c r="G61" s="81">
        <f>'D U-16'!Y62</f>
        <v>0</v>
      </c>
      <c r="H61" s="76">
        <f>'D U-16'!AA62</f>
        <v>0</v>
      </c>
      <c r="I61" s="81">
        <f>'D U-16'!AC62</f>
        <v>0</v>
      </c>
      <c r="J61" s="76">
        <f>'D U-16'!AE62</f>
        <v>0</v>
      </c>
      <c r="K61" s="112">
        <f t="shared" si="11"/>
        <v>0</v>
      </c>
      <c r="L61" s="114">
        <f t="shared" si="12"/>
        <v>0</v>
      </c>
      <c r="M61" s="126">
        <f t="shared" si="13"/>
        <v>0</v>
      </c>
      <c r="N61" s="118">
        <f t="shared" si="14"/>
        <v>0</v>
      </c>
    </row>
    <row r="62" spans="1:14" ht="12.75">
      <c r="A62">
        <f t="shared" si="17"/>
        <v>59</v>
      </c>
      <c r="B62" s="54">
        <v>59</v>
      </c>
      <c r="C62" s="41">
        <f>'D U-16'!C63</f>
        <v>0</v>
      </c>
      <c r="D62" s="88">
        <f>'D U-16'!D63</f>
        <v>0</v>
      </c>
      <c r="E62" s="83">
        <f>'D U-16'!U63</f>
        <v>0</v>
      </c>
      <c r="F62" s="76">
        <f>'D U-16'!W63</f>
        <v>0</v>
      </c>
      <c r="G62" s="81">
        <f>'D U-16'!Y63</f>
        <v>0</v>
      </c>
      <c r="H62" s="76">
        <f>'D U-16'!AA63</f>
        <v>0</v>
      </c>
      <c r="I62" s="81">
        <f>'D U-16'!AC63</f>
        <v>0</v>
      </c>
      <c r="J62" s="76">
        <f>'D U-16'!AE63</f>
        <v>0</v>
      </c>
      <c r="K62" s="112">
        <f t="shared" si="11"/>
        <v>0</v>
      </c>
      <c r="L62" s="114">
        <f t="shared" si="12"/>
        <v>0</v>
      </c>
      <c r="M62" s="126">
        <f t="shared" si="13"/>
        <v>0</v>
      </c>
      <c r="N62" s="118">
        <f t="shared" si="14"/>
        <v>0</v>
      </c>
    </row>
    <row r="63" spans="1:14" ht="13.5" thickBot="1">
      <c r="A63">
        <f t="shared" si="17"/>
        <v>60</v>
      </c>
      <c r="B63" s="55">
        <v>60</v>
      </c>
      <c r="C63" s="41">
        <f>'D U-16'!C64</f>
        <v>0</v>
      </c>
      <c r="D63" s="88">
        <f>'D U-16'!D64</f>
        <v>0</v>
      </c>
      <c r="E63" s="83">
        <f>'D U-16'!U64</f>
        <v>0</v>
      </c>
      <c r="F63" s="76">
        <f>'D U-16'!W64</f>
        <v>0</v>
      </c>
      <c r="G63" s="81">
        <f>'D U-16'!Y64</f>
        <v>0</v>
      </c>
      <c r="H63" s="76">
        <f>'D U-16'!AA64</f>
        <v>0</v>
      </c>
      <c r="I63" s="81">
        <f>'D U-16'!AC64</f>
        <v>0</v>
      </c>
      <c r="J63" s="76">
        <f>'D U-16'!AE64</f>
        <v>0</v>
      </c>
      <c r="K63" s="112">
        <f t="shared" si="11"/>
        <v>0</v>
      </c>
      <c r="L63" s="115">
        <f t="shared" si="12"/>
        <v>0</v>
      </c>
      <c r="M63" s="127">
        <f t="shared" si="13"/>
        <v>0</v>
      </c>
      <c r="N63" s="119">
        <f t="shared" si="14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8" sqref="C18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28125" style="0" customWidth="1"/>
    <col min="13" max="14" width="9.7109375" style="0" customWidth="1"/>
  </cols>
  <sheetData>
    <row r="1" spans="2:11" ht="16.5" thickBot="1">
      <c r="B1" s="110" t="s">
        <v>135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3.25" customHeight="1" thickBot="1">
      <c r="B2" s="109" t="s">
        <v>52</v>
      </c>
      <c r="C2" s="58"/>
      <c r="D2" s="77"/>
      <c r="E2" s="272" t="str">
        <f>'D U-16'!T3</f>
        <v>Sälen GS</v>
      </c>
      <c r="F2" s="273"/>
      <c r="G2" s="272" t="str">
        <f>'D U-16'!X3</f>
        <v>Sälen GS</v>
      </c>
      <c r="H2" s="273"/>
      <c r="I2" s="272" t="str">
        <f>'D U-16'!AB3</f>
        <v>Valfjället GS</v>
      </c>
      <c r="J2" s="274"/>
      <c r="K2" s="58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94" t="s">
        <v>37</v>
      </c>
      <c r="F3" s="95" t="s">
        <v>38</v>
      </c>
      <c r="G3" s="101" t="s">
        <v>37</v>
      </c>
      <c r="H3" s="102" t="s">
        <v>38</v>
      </c>
      <c r="I3" s="101" t="s">
        <v>37</v>
      </c>
      <c r="J3" s="104" t="s">
        <v>38</v>
      </c>
      <c r="K3" s="107" t="s">
        <v>48</v>
      </c>
      <c r="L3" s="108" t="s">
        <v>51</v>
      </c>
      <c r="M3" s="121" t="s">
        <v>53</v>
      </c>
      <c r="N3" s="121" t="s">
        <v>54</v>
      </c>
    </row>
    <row r="4" spans="1:14" ht="12.75">
      <c r="A4">
        <v>1</v>
      </c>
      <c r="B4" s="136">
        <v>1</v>
      </c>
      <c r="C4" s="53" t="str">
        <f>'H U-16'!C5</f>
        <v>Sebastian Brändholm</v>
      </c>
      <c r="D4" s="87" t="str">
        <f>'H U-16'!D5</f>
        <v>Sälens IF</v>
      </c>
      <c r="E4" s="82">
        <f>'H U-16'!U5</f>
        <v>100</v>
      </c>
      <c r="F4" s="98">
        <f>'H U-16'!W5</f>
        <v>100</v>
      </c>
      <c r="G4" s="52">
        <f>'H U-16'!Y5</f>
        <v>100</v>
      </c>
      <c r="H4" s="98">
        <f>'H U-16'!AA5</f>
        <v>100</v>
      </c>
      <c r="I4" s="52">
        <f>'H U-16'!AC5</f>
        <v>100</v>
      </c>
      <c r="J4" s="75">
        <f>'H U-16'!AE5</f>
        <v>80</v>
      </c>
      <c r="K4" s="128">
        <f aca="true" t="shared" si="0" ref="K4:K35">SUM(E4:J4)</f>
        <v>580</v>
      </c>
      <c r="L4" s="113">
        <f aca="true" t="shared" si="1" ref="L4:L35">LARGE(E4:J4,1)+LARGE(E4:J4,2)+LARGE(E4:J4,3)</f>
        <v>300</v>
      </c>
      <c r="M4" s="124">
        <f aca="true" t="shared" si="2" ref="M4:M35">LARGE(E4:J4,4)</f>
        <v>100</v>
      </c>
      <c r="N4" s="123">
        <f aca="true" t="shared" si="3" ref="N4:N35">LARGE(E4:J4,5)</f>
        <v>100</v>
      </c>
    </row>
    <row r="5" spans="1:14" ht="12.75">
      <c r="A5">
        <f aca="true" t="shared" si="4" ref="A5:A20">1+A4</f>
        <v>2</v>
      </c>
      <c r="B5" s="54">
        <f aca="true" t="shared" si="5" ref="B5:B36">1+B4</f>
        <v>2</v>
      </c>
      <c r="C5" s="41" t="str">
        <f>'H U-16'!C7</f>
        <v>Adam Ahlin</v>
      </c>
      <c r="D5" s="88" t="str">
        <f>'H U-16'!D7</f>
        <v>Örebro SLF</v>
      </c>
      <c r="E5" s="83">
        <f>'H U-16'!U7</f>
        <v>0</v>
      </c>
      <c r="F5" s="99">
        <f>'H U-16'!W7</f>
        <v>80</v>
      </c>
      <c r="G5" s="81">
        <f>'H U-16'!Y7</f>
        <v>80</v>
      </c>
      <c r="H5" s="99">
        <f>'H U-16'!AA7</f>
        <v>80</v>
      </c>
      <c r="I5" s="81">
        <f>'H U-16'!AC7</f>
        <v>55</v>
      </c>
      <c r="J5" s="76">
        <f>'H U-16'!AE7</f>
        <v>55</v>
      </c>
      <c r="K5" s="129">
        <f aca="true" t="shared" si="6" ref="K5:K15">SUM(E5:J5)</f>
        <v>350</v>
      </c>
      <c r="L5" s="114">
        <f aca="true" t="shared" si="7" ref="L5:L15">LARGE(E5:J5,1)+LARGE(E5:J5,2)+LARGE(E5:J5,3)</f>
        <v>240</v>
      </c>
      <c r="M5" s="118">
        <f aca="true" t="shared" si="8" ref="M5:M15">LARGE(E5:J5,4)</f>
        <v>55</v>
      </c>
      <c r="N5" s="116">
        <f aca="true" t="shared" si="9" ref="N5:N15">LARGE(E5:J5,5)</f>
        <v>55</v>
      </c>
    </row>
    <row r="6" spans="1:14" ht="12.75">
      <c r="A6">
        <f t="shared" si="4"/>
        <v>3</v>
      </c>
      <c r="B6" s="54">
        <f t="shared" si="5"/>
        <v>3</v>
      </c>
      <c r="C6" s="41" t="str">
        <f>'H U-16'!C9</f>
        <v>Jonathan Skörelid</v>
      </c>
      <c r="D6" s="88" t="str">
        <f>'H U-16'!D9</f>
        <v>Gävle Alpina SK</v>
      </c>
      <c r="E6" s="83">
        <f>'H U-16'!U9</f>
        <v>70</v>
      </c>
      <c r="F6" s="99">
        <f>'H U-16'!W9</f>
        <v>70</v>
      </c>
      <c r="G6" s="81">
        <f>'H U-16'!Y9</f>
        <v>70</v>
      </c>
      <c r="H6" s="99">
        <f>'H U-16'!AA9</f>
        <v>70</v>
      </c>
      <c r="I6" s="81">
        <f>'H U-16'!AC9</f>
        <v>60</v>
      </c>
      <c r="J6" s="76">
        <f>'H U-16'!AE9</f>
        <v>60</v>
      </c>
      <c r="K6" s="129">
        <f t="shared" si="6"/>
        <v>400</v>
      </c>
      <c r="L6" s="114">
        <f t="shared" si="7"/>
        <v>210</v>
      </c>
      <c r="M6" s="118">
        <f t="shared" si="8"/>
        <v>70</v>
      </c>
      <c r="N6" s="116">
        <f t="shared" si="9"/>
        <v>60</v>
      </c>
    </row>
    <row r="7" spans="1:14" ht="12.75">
      <c r="A7">
        <f t="shared" si="4"/>
        <v>4</v>
      </c>
      <c r="B7" s="54">
        <f t="shared" si="5"/>
        <v>4</v>
      </c>
      <c r="C7" s="41" t="str">
        <f>'H U-16'!C8</f>
        <v>Jonathan Klausner Waldesjö</v>
      </c>
      <c r="D7" s="88" t="str">
        <f>'H U-16'!D8</f>
        <v>Örebro SLF</v>
      </c>
      <c r="E7" s="83">
        <f>'H U-16'!U8</f>
        <v>80</v>
      </c>
      <c r="F7" s="99">
        <f>'H U-16'!W8</f>
        <v>0</v>
      </c>
      <c r="G7" s="81">
        <f>'H U-16'!Y8</f>
        <v>60</v>
      </c>
      <c r="H7" s="99">
        <f>'H U-16'!AA8</f>
        <v>60</v>
      </c>
      <c r="I7" s="81">
        <f>'H U-16'!AC8</f>
        <v>48</v>
      </c>
      <c r="J7" s="76">
        <f>'H U-16'!AE8</f>
        <v>50</v>
      </c>
      <c r="K7" s="129">
        <f t="shared" si="6"/>
        <v>298</v>
      </c>
      <c r="L7" s="114">
        <f t="shared" si="7"/>
        <v>200</v>
      </c>
      <c r="M7" s="118">
        <f t="shared" si="8"/>
        <v>50</v>
      </c>
      <c r="N7" s="116">
        <f t="shared" si="9"/>
        <v>48</v>
      </c>
    </row>
    <row r="8" spans="1:14" ht="12.75">
      <c r="A8">
        <f t="shared" si="4"/>
        <v>5</v>
      </c>
      <c r="B8" s="54">
        <f t="shared" si="5"/>
        <v>5</v>
      </c>
      <c r="C8" s="41" t="str">
        <f>'H U-16'!C10</f>
        <v>Daniel Jorälv-Wermlund</v>
      </c>
      <c r="D8" s="88" t="str">
        <f>'H U-16'!D10</f>
        <v>Arvika SLK</v>
      </c>
      <c r="E8" s="83">
        <f>'H U-16'!U10</f>
        <v>48</v>
      </c>
      <c r="F8" s="99">
        <f>'H U-16'!W10</f>
        <v>55</v>
      </c>
      <c r="G8" s="81">
        <f>'H U-16'!Y10</f>
        <v>55</v>
      </c>
      <c r="H8" s="99">
        <f>'H U-16'!AA10</f>
        <v>55</v>
      </c>
      <c r="I8" s="81">
        <f>'H U-16'!AC10</f>
        <v>70</v>
      </c>
      <c r="J8" s="76">
        <f>'H U-16'!AE10</f>
        <v>70</v>
      </c>
      <c r="K8" s="129">
        <f t="shared" si="6"/>
        <v>353</v>
      </c>
      <c r="L8" s="114">
        <f t="shared" si="7"/>
        <v>195</v>
      </c>
      <c r="M8" s="118">
        <f t="shared" si="8"/>
        <v>55</v>
      </c>
      <c r="N8" s="116">
        <f t="shared" si="9"/>
        <v>55</v>
      </c>
    </row>
    <row r="9" spans="1:14" ht="12.75">
      <c r="A9">
        <f t="shared" si="4"/>
        <v>6</v>
      </c>
      <c r="B9" s="54">
        <f t="shared" si="5"/>
        <v>6</v>
      </c>
      <c r="C9" s="41" t="str">
        <f>'H U-16'!C6</f>
        <v>Fabian Nyman</v>
      </c>
      <c r="D9" s="88" t="str">
        <f>'H U-16'!D6</f>
        <v>Sälens IF</v>
      </c>
      <c r="E9" s="83">
        <f>'H U-16'!U6</f>
        <v>0</v>
      </c>
      <c r="F9" s="99">
        <f>'H U-16'!W6</f>
        <v>0</v>
      </c>
      <c r="G9" s="81">
        <f>'H U-16'!Y6</f>
        <v>0</v>
      </c>
      <c r="H9" s="99">
        <f>'H U-16'!AA6</f>
        <v>0</v>
      </c>
      <c r="I9" s="81">
        <f>'H U-16'!AC6</f>
        <v>80</v>
      </c>
      <c r="J9" s="76">
        <f>'H U-16'!AE6</f>
        <v>100</v>
      </c>
      <c r="K9" s="129">
        <f t="shared" si="6"/>
        <v>180</v>
      </c>
      <c r="L9" s="114">
        <f t="shared" si="7"/>
        <v>180</v>
      </c>
      <c r="M9" s="118">
        <f t="shared" si="8"/>
        <v>0</v>
      </c>
      <c r="N9" s="116">
        <f t="shared" si="9"/>
        <v>0</v>
      </c>
    </row>
    <row r="10" spans="1:14" ht="12.75">
      <c r="A10">
        <f t="shared" si="4"/>
        <v>7</v>
      </c>
      <c r="B10" s="54">
        <f t="shared" si="5"/>
        <v>7</v>
      </c>
      <c r="C10" s="41" t="str">
        <f>'H U-16'!C11</f>
        <v>Filip Grahn</v>
      </c>
      <c r="D10" s="88" t="str">
        <f>'H U-16'!D11</f>
        <v>Kils SLK</v>
      </c>
      <c r="E10" s="83">
        <f>'H U-16'!U11</f>
        <v>60</v>
      </c>
      <c r="F10" s="99">
        <f>'H U-16'!W11</f>
        <v>60</v>
      </c>
      <c r="G10" s="81">
        <f>'H U-16'!Y11</f>
        <v>50</v>
      </c>
      <c r="H10" s="99">
        <f>'H U-16'!AA11</f>
        <v>50</v>
      </c>
      <c r="I10" s="81">
        <f>'H U-16'!AC11</f>
        <v>50</v>
      </c>
      <c r="J10" s="76">
        <f>'H U-16'!AE11</f>
        <v>48</v>
      </c>
      <c r="K10" s="129">
        <f t="shared" si="6"/>
        <v>318</v>
      </c>
      <c r="L10" s="114">
        <f t="shared" si="7"/>
        <v>170</v>
      </c>
      <c r="M10" s="118">
        <f t="shared" si="8"/>
        <v>50</v>
      </c>
      <c r="N10" s="116">
        <f t="shared" si="9"/>
        <v>50</v>
      </c>
    </row>
    <row r="11" spans="1:14" ht="12.75">
      <c r="A11">
        <f t="shared" si="4"/>
        <v>8</v>
      </c>
      <c r="B11" s="54">
        <f t="shared" si="5"/>
        <v>8</v>
      </c>
      <c r="C11" s="41" t="str">
        <f>'H U-16'!C12</f>
        <v>Jonathan Conradsson</v>
      </c>
      <c r="D11" s="88" t="str">
        <f>'H U-16'!D12</f>
        <v>IFK Borlänge</v>
      </c>
      <c r="E11" s="83">
        <f>'H U-16'!U12</f>
        <v>55</v>
      </c>
      <c r="F11" s="99">
        <f>'H U-16'!W12</f>
        <v>50</v>
      </c>
      <c r="G11" s="81">
        <f>'H U-16'!Y12</f>
        <v>44</v>
      </c>
      <c r="H11" s="99">
        <f>'H U-16'!AA12</f>
        <v>44</v>
      </c>
      <c r="I11" s="81">
        <f>'H U-16'!AC12</f>
        <v>44</v>
      </c>
      <c r="J11" s="76">
        <f>'H U-16'!AE12</f>
        <v>46</v>
      </c>
      <c r="K11" s="129">
        <f t="shared" si="6"/>
        <v>283</v>
      </c>
      <c r="L11" s="114">
        <f t="shared" si="7"/>
        <v>151</v>
      </c>
      <c r="M11" s="118">
        <f t="shared" si="8"/>
        <v>44</v>
      </c>
      <c r="N11" s="116">
        <f t="shared" si="9"/>
        <v>44</v>
      </c>
    </row>
    <row r="12" spans="1:14" ht="12.75">
      <c r="A12">
        <f t="shared" si="4"/>
        <v>9</v>
      </c>
      <c r="B12" s="54">
        <f t="shared" si="5"/>
        <v>9</v>
      </c>
      <c r="C12" s="41" t="str">
        <f>'H U-16'!C14</f>
        <v>Alfred Kindberg</v>
      </c>
      <c r="D12" s="88" t="str">
        <f>'H U-16'!D14</f>
        <v>Kils SLK</v>
      </c>
      <c r="E12" s="83">
        <f>'H U-16'!U14</f>
        <v>50</v>
      </c>
      <c r="F12" s="99">
        <f>'H U-16'!W14</f>
        <v>48</v>
      </c>
      <c r="G12" s="81">
        <f>'H U-16'!Y14</f>
        <v>48</v>
      </c>
      <c r="H12" s="99">
        <f>'H U-16'!AA14</f>
        <v>46</v>
      </c>
      <c r="I12" s="81">
        <f>'H U-16'!AC14</f>
        <v>40</v>
      </c>
      <c r="J12" s="76">
        <f>'H U-16'!AE14</f>
        <v>42</v>
      </c>
      <c r="K12" s="129">
        <f t="shared" si="6"/>
        <v>274</v>
      </c>
      <c r="L12" s="114">
        <f t="shared" si="7"/>
        <v>146</v>
      </c>
      <c r="M12" s="118">
        <f t="shared" si="8"/>
        <v>46</v>
      </c>
      <c r="N12" s="116">
        <f t="shared" si="9"/>
        <v>42</v>
      </c>
    </row>
    <row r="13" spans="1:14" ht="12.75">
      <c r="A13">
        <f t="shared" si="4"/>
        <v>10</v>
      </c>
      <c r="B13" s="54">
        <f t="shared" si="5"/>
        <v>10</v>
      </c>
      <c r="C13" s="41" t="str">
        <f>'H U-16'!C13</f>
        <v>Martin Bergman</v>
      </c>
      <c r="D13" s="88" t="str">
        <f>'H U-16'!D13</f>
        <v>IFK Falun</v>
      </c>
      <c r="E13" s="83">
        <f>'H U-16'!U13</f>
        <v>46</v>
      </c>
      <c r="F13" s="99">
        <f>'H U-16'!W13</f>
        <v>44</v>
      </c>
      <c r="G13" s="81">
        <f>'H U-16'!Y13</f>
        <v>46</v>
      </c>
      <c r="H13" s="99">
        <f>'H U-16'!AA13</f>
        <v>48</v>
      </c>
      <c r="I13" s="81">
        <f>'H U-16'!AC13</f>
        <v>46</v>
      </c>
      <c r="J13" s="76">
        <f>'H U-16'!AE13</f>
        <v>44</v>
      </c>
      <c r="K13" s="129">
        <f t="shared" si="6"/>
        <v>274</v>
      </c>
      <c r="L13" s="114">
        <f t="shared" si="7"/>
        <v>140</v>
      </c>
      <c r="M13" s="118">
        <f t="shared" si="8"/>
        <v>46</v>
      </c>
      <c r="N13" s="116">
        <f t="shared" si="9"/>
        <v>44</v>
      </c>
    </row>
    <row r="14" spans="1:14" ht="12.75">
      <c r="A14">
        <f t="shared" si="4"/>
        <v>11</v>
      </c>
      <c r="B14" s="54">
        <f t="shared" si="5"/>
        <v>11</v>
      </c>
      <c r="C14" s="41" t="str">
        <f>'H U-16'!C16</f>
        <v>Jacob Larsson</v>
      </c>
      <c r="D14" s="88" t="str">
        <f>'H U-16'!D16</f>
        <v>Gävle Alpina SK</v>
      </c>
      <c r="E14" s="83">
        <f>'H U-16'!U16</f>
        <v>0</v>
      </c>
      <c r="F14" s="99">
        <f>'H U-16'!W16</f>
        <v>46</v>
      </c>
      <c r="G14" s="81">
        <f>'H U-16'!Y16</f>
        <v>40</v>
      </c>
      <c r="H14" s="99">
        <f>'H U-16'!AA16</f>
        <v>42</v>
      </c>
      <c r="I14" s="81">
        <f>'H U-16'!AC16</f>
        <v>0</v>
      </c>
      <c r="J14" s="76">
        <f>'H U-16'!AE16</f>
        <v>0</v>
      </c>
      <c r="K14" s="129">
        <f t="shared" si="6"/>
        <v>128</v>
      </c>
      <c r="L14" s="114">
        <f t="shared" si="7"/>
        <v>128</v>
      </c>
      <c r="M14" s="118">
        <f t="shared" si="8"/>
        <v>0</v>
      </c>
      <c r="N14" s="116">
        <f t="shared" si="9"/>
        <v>0</v>
      </c>
    </row>
    <row r="15" spans="1:14" ht="12.75">
      <c r="A15">
        <f t="shared" si="4"/>
        <v>12</v>
      </c>
      <c r="B15" s="54">
        <f t="shared" si="5"/>
        <v>12</v>
      </c>
      <c r="C15" s="41" t="str">
        <f>'H U-16'!C15</f>
        <v>Gustav Haga</v>
      </c>
      <c r="D15" s="88" t="str">
        <f>'H U-16'!D15</f>
        <v>IFK Mora AK</v>
      </c>
      <c r="E15" s="83">
        <f>'H U-16'!U15</f>
        <v>0</v>
      </c>
      <c r="F15" s="99">
        <f>'H U-16'!W15</f>
        <v>0</v>
      </c>
      <c r="G15" s="81">
        <f>'H U-16'!Y15</f>
        <v>42</v>
      </c>
      <c r="H15" s="99">
        <f>'H U-16'!AA15</f>
        <v>0</v>
      </c>
      <c r="I15" s="81">
        <f>'H U-16'!AC15</f>
        <v>42</v>
      </c>
      <c r="J15" s="76">
        <f>'H U-16'!AE15</f>
        <v>0</v>
      </c>
      <c r="K15" s="129">
        <f t="shared" si="6"/>
        <v>84</v>
      </c>
      <c r="L15" s="114">
        <f t="shared" si="7"/>
        <v>84</v>
      </c>
      <c r="M15" s="118">
        <f t="shared" si="8"/>
        <v>0</v>
      </c>
      <c r="N15" s="116">
        <f t="shared" si="9"/>
        <v>0</v>
      </c>
    </row>
    <row r="16" spans="1:14" ht="13.5" thickBot="1">
      <c r="A16">
        <f t="shared" si="4"/>
        <v>13</v>
      </c>
      <c r="B16" s="55">
        <f t="shared" si="5"/>
        <v>13</v>
      </c>
      <c r="C16" s="56" t="str">
        <f>'H U-16'!C17</f>
        <v>Marcus Larsson</v>
      </c>
      <c r="D16" s="89" t="str">
        <f>'H U-16'!D17</f>
        <v>Rättviks SLK</v>
      </c>
      <c r="E16" s="97">
        <f>'H U-16'!U17</f>
        <v>0</v>
      </c>
      <c r="F16" s="100">
        <f>'H U-16'!W17</f>
        <v>0</v>
      </c>
      <c r="G16" s="103">
        <f>'H U-16'!Y17</f>
        <v>0</v>
      </c>
      <c r="H16" s="100">
        <f>'H U-16'!AA17</f>
        <v>0</v>
      </c>
      <c r="I16" s="103">
        <f>'H U-16'!AC17</f>
        <v>0</v>
      </c>
      <c r="J16" s="96">
        <f>'H U-16'!AE17</f>
        <v>0</v>
      </c>
      <c r="K16" s="236">
        <f t="shared" si="0"/>
        <v>0</v>
      </c>
      <c r="L16" s="115">
        <f t="shared" si="1"/>
        <v>0</v>
      </c>
      <c r="M16" s="119">
        <f t="shared" si="2"/>
        <v>0</v>
      </c>
      <c r="N16" s="117">
        <f t="shared" si="3"/>
        <v>0</v>
      </c>
    </row>
    <row r="17" spans="1:14" ht="12.75">
      <c r="A17">
        <f t="shared" si="4"/>
        <v>14</v>
      </c>
      <c r="B17" s="222">
        <f t="shared" si="5"/>
        <v>14</v>
      </c>
      <c r="C17" s="223" t="str">
        <f>'H U-16'!C18</f>
        <v>Max Sandberg</v>
      </c>
      <c r="D17" s="224" t="str">
        <f>'H U-16'!D18</f>
        <v>IFK Falun</v>
      </c>
      <c r="E17" s="225">
        <f>'H U-16'!U18</f>
        <v>0</v>
      </c>
      <c r="F17" s="235">
        <f>'H U-16'!W18</f>
        <v>0</v>
      </c>
      <c r="G17" s="227">
        <f>'H U-16'!Y18</f>
        <v>0</v>
      </c>
      <c r="H17" s="235">
        <f>'H U-16'!AA18</f>
        <v>0</v>
      </c>
      <c r="I17" s="227">
        <f>'H U-16'!AC18</f>
        <v>0</v>
      </c>
      <c r="J17" s="226">
        <f>'H U-16'!AE18</f>
        <v>0</v>
      </c>
      <c r="K17" s="141">
        <f t="shared" si="0"/>
        <v>0</v>
      </c>
      <c r="L17" s="228">
        <f t="shared" si="1"/>
        <v>0</v>
      </c>
      <c r="M17" s="229">
        <f t="shared" si="2"/>
        <v>0</v>
      </c>
      <c r="N17" s="230">
        <f t="shared" si="3"/>
        <v>0</v>
      </c>
    </row>
    <row r="18" spans="1:14" ht="12.75">
      <c r="A18">
        <f t="shared" si="4"/>
        <v>15</v>
      </c>
      <c r="B18" s="54">
        <f t="shared" si="5"/>
        <v>15</v>
      </c>
      <c r="C18" s="41" t="str">
        <f>'H U-16'!C19</f>
        <v>Filip Hedberg</v>
      </c>
      <c r="D18" s="88" t="str">
        <f>'H U-16'!D19</f>
        <v>IFK Falun</v>
      </c>
      <c r="E18" s="83">
        <f>'H U-16'!U19</f>
        <v>0</v>
      </c>
      <c r="F18" s="99">
        <f>'H U-16'!W19</f>
        <v>0</v>
      </c>
      <c r="G18" s="81">
        <f>'H U-16'!Y19</f>
        <v>0</v>
      </c>
      <c r="H18" s="99">
        <f>'H U-16'!AA19</f>
        <v>0</v>
      </c>
      <c r="I18" s="81">
        <f>'H U-16'!AC19</f>
        <v>0</v>
      </c>
      <c r="J18" s="76">
        <f>'H U-16'!AE19</f>
        <v>0</v>
      </c>
      <c r="K18" s="129">
        <f t="shared" si="0"/>
        <v>0</v>
      </c>
      <c r="L18" s="114">
        <f t="shared" si="1"/>
        <v>0</v>
      </c>
      <c r="M18" s="118">
        <f t="shared" si="2"/>
        <v>0</v>
      </c>
      <c r="N18" s="116">
        <f t="shared" si="3"/>
        <v>0</v>
      </c>
    </row>
    <row r="19" spans="1:14" ht="12.75">
      <c r="A19">
        <f t="shared" si="4"/>
        <v>16</v>
      </c>
      <c r="B19" s="54">
        <f t="shared" si="5"/>
        <v>16</v>
      </c>
      <c r="C19" s="41">
        <f>'H U-16'!C20</f>
        <v>0</v>
      </c>
      <c r="D19" s="88">
        <f>'H U-16'!D20</f>
        <v>0</v>
      </c>
      <c r="E19" s="83">
        <f>'H U-16'!U20</f>
        <v>0</v>
      </c>
      <c r="F19" s="99">
        <f>'H U-16'!W20</f>
        <v>0</v>
      </c>
      <c r="G19" s="81">
        <f>'H U-16'!Y20</f>
        <v>0</v>
      </c>
      <c r="H19" s="99">
        <f>'H U-16'!AA20</f>
        <v>0</v>
      </c>
      <c r="I19" s="81">
        <f>'H U-16'!AC20</f>
        <v>0</v>
      </c>
      <c r="J19" s="76">
        <f>'H U-16'!AE20</f>
        <v>0</v>
      </c>
      <c r="K19" s="129">
        <f>SUM(E19:J19)</f>
        <v>0</v>
      </c>
      <c r="L19" s="114">
        <f>LARGE(E19:J19,1)+LARGE(E19:J19,2)+LARGE(E19:J19,3)</f>
        <v>0</v>
      </c>
      <c r="M19" s="118">
        <f>LARGE(E19:J19,4)</f>
        <v>0</v>
      </c>
      <c r="N19" s="116">
        <f>LARGE(E19:J19,5)</f>
        <v>0</v>
      </c>
    </row>
    <row r="20" spans="1:14" ht="12.75">
      <c r="A20">
        <f t="shared" si="4"/>
        <v>17</v>
      </c>
      <c r="B20" s="54">
        <f t="shared" si="5"/>
        <v>17</v>
      </c>
      <c r="C20" s="41">
        <f>'H U-16'!C21</f>
        <v>0</v>
      </c>
      <c r="D20" s="88">
        <f>'H U-16'!D21</f>
        <v>0</v>
      </c>
      <c r="E20" s="83">
        <f>'H U-16'!U21</f>
        <v>0</v>
      </c>
      <c r="F20" s="99">
        <f>'H U-16'!W21</f>
        <v>0</v>
      </c>
      <c r="G20" s="81">
        <f>'H U-16'!Y21</f>
        <v>0</v>
      </c>
      <c r="H20" s="99">
        <f>'H U-16'!AA21</f>
        <v>0</v>
      </c>
      <c r="I20" s="81">
        <f>'H U-16'!AC21</f>
        <v>0</v>
      </c>
      <c r="J20" s="76">
        <f>'H U-16'!AE21</f>
        <v>0</v>
      </c>
      <c r="K20" s="129">
        <f t="shared" si="0"/>
        <v>0</v>
      </c>
      <c r="L20" s="114">
        <f t="shared" si="1"/>
        <v>0</v>
      </c>
      <c r="M20" s="118">
        <f t="shared" si="2"/>
        <v>0</v>
      </c>
      <c r="N20" s="116">
        <f t="shared" si="3"/>
        <v>0</v>
      </c>
    </row>
    <row r="21" spans="1:14" ht="12.75">
      <c r="A21">
        <f aca="true" t="shared" si="10" ref="A21:A36">1+A20</f>
        <v>18</v>
      </c>
      <c r="B21" s="54">
        <f t="shared" si="5"/>
        <v>18</v>
      </c>
      <c r="C21" s="41">
        <f>'H U-16'!C22</f>
        <v>0</v>
      </c>
      <c r="D21" s="88">
        <f>'H U-16'!D22</f>
        <v>0</v>
      </c>
      <c r="E21" s="83">
        <f>'H U-16'!U22</f>
        <v>0</v>
      </c>
      <c r="F21" s="99">
        <f>'H U-16'!W22</f>
        <v>0</v>
      </c>
      <c r="G21" s="81">
        <f>'H U-16'!Y22</f>
        <v>0</v>
      </c>
      <c r="H21" s="99">
        <f>'H U-16'!AA22</f>
        <v>0</v>
      </c>
      <c r="I21" s="81">
        <f>'H U-16'!AC22</f>
        <v>0</v>
      </c>
      <c r="J21" s="76">
        <f>'H U-16'!AE22</f>
        <v>0</v>
      </c>
      <c r="K21" s="129">
        <f t="shared" si="0"/>
        <v>0</v>
      </c>
      <c r="L21" s="114">
        <f t="shared" si="1"/>
        <v>0</v>
      </c>
      <c r="M21" s="118">
        <f t="shared" si="2"/>
        <v>0</v>
      </c>
      <c r="N21" s="116">
        <f t="shared" si="3"/>
        <v>0</v>
      </c>
    </row>
    <row r="22" spans="1:14" ht="12.75">
      <c r="A22">
        <f t="shared" si="10"/>
        <v>19</v>
      </c>
      <c r="B22" s="54">
        <f t="shared" si="5"/>
        <v>19</v>
      </c>
      <c r="C22" s="41">
        <f>'H U-16'!C23</f>
        <v>0</v>
      </c>
      <c r="D22" s="88">
        <f>'H U-16'!D23</f>
        <v>0</v>
      </c>
      <c r="E22" s="83">
        <f>'H U-16'!U23</f>
        <v>0</v>
      </c>
      <c r="F22" s="99">
        <f>'H U-16'!W23</f>
        <v>0</v>
      </c>
      <c r="G22" s="81">
        <f>'H U-16'!Y23</f>
        <v>0</v>
      </c>
      <c r="H22" s="99">
        <f>'H U-16'!AA23</f>
        <v>0</v>
      </c>
      <c r="I22" s="81">
        <f>'H U-16'!AC23</f>
        <v>0</v>
      </c>
      <c r="J22" s="76">
        <f>'H U-16'!AE23</f>
        <v>0</v>
      </c>
      <c r="K22" s="129">
        <f t="shared" si="0"/>
        <v>0</v>
      </c>
      <c r="L22" s="114">
        <f t="shared" si="1"/>
        <v>0</v>
      </c>
      <c r="M22" s="118">
        <f t="shared" si="2"/>
        <v>0</v>
      </c>
      <c r="N22" s="116">
        <f t="shared" si="3"/>
        <v>0</v>
      </c>
    </row>
    <row r="23" spans="1:14" ht="12.75">
      <c r="A23">
        <f t="shared" si="10"/>
        <v>20</v>
      </c>
      <c r="B23" s="54">
        <f t="shared" si="5"/>
        <v>20</v>
      </c>
      <c r="C23" s="41">
        <f>'H U-16'!C24</f>
        <v>0</v>
      </c>
      <c r="D23" s="88">
        <f>'H U-16'!D24</f>
        <v>0</v>
      </c>
      <c r="E23" s="83">
        <f>'H U-16'!U24</f>
        <v>0</v>
      </c>
      <c r="F23" s="99">
        <f>'H U-16'!W24</f>
        <v>0</v>
      </c>
      <c r="G23" s="81">
        <f>'H U-16'!Y24</f>
        <v>0</v>
      </c>
      <c r="H23" s="99">
        <f>'H U-16'!AA24</f>
        <v>0</v>
      </c>
      <c r="I23" s="81">
        <f>'H U-16'!AC24</f>
        <v>0</v>
      </c>
      <c r="J23" s="76">
        <f>'H U-16'!AE24</f>
        <v>0</v>
      </c>
      <c r="K23" s="129">
        <f t="shared" si="0"/>
        <v>0</v>
      </c>
      <c r="L23" s="114">
        <f t="shared" si="1"/>
        <v>0</v>
      </c>
      <c r="M23" s="118">
        <f t="shared" si="2"/>
        <v>0</v>
      </c>
      <c r="N23" s="116">
        <f t="shared" si="3"/>
        <v>0</v>
      </c>
    </row>
    <row r="24" spans="1:14" ht="12.75">
      <c r="A24">
        <f t="shared" si="10"/>
        <v>21</v>
      </c>
      <c r="B24" s="54">
        <f t="shared" si="5"/>
        <v>21</v>
      </c>
      <c r="C24" s="41">
        <f>'H U-16'!C25</f>
        <v>0</v>
      </c>
      <c r="D24" s="88">
        <f>'H U-16'!D25</f>
        <v>0</v>
      </c>
      <c r="E24" s="83">
        <f>'H U-16'!U25</f>
        <v>0</v>
      </c>
      <c r="F24" s="99">
        <f>'H U-16'!W25</f>
        <v>0</v>
      </c>
      <c r="G24" s="81">
        <f>'H U-16'!Y25</f>
        <v>0</v>
      </c>
      <c r="H24" s="99">
        <f>'H U-16'!AA25</f>
        <v>0</v>
      </c>
      <c r="I24" s="81">
        <f>'H U-16'!AC25</f>
        <v>0</v>
      </c>
      <c r="J24" s="76">
        <f>'H U-16'!AE25</f>
        <v>0</v>
      </c>
      <c r="K24" s="129">
        <f t="shared" si="0"/>
        <v>0</v>
      </c>
      <c r="L24" s="114">
        <f t="shared" si="1"/>
        <v>0</v>
      </c>
      <c r="M24" s="118">
        <f t="shared" si="2"/>
        <v>0</v>
      </c>
      <c r="N24" s="116">
        <f t="shared" si="3"/>
        <v>0</v>
      </c>
    </row>
    <row r="25" spans="1:14" ht="12.75">
      <c r="A25">
        <f t="shared" si="10"/>
        <v>22</v>
      </c>
      <c r="B25" s="54">
        <f t="shared" si="5"/>
        <v>22</v>
      </c>
      <c r="C25" s="41">
        <f>'H U-16'!C26</f>
        <v>0</v>
      </c>
      <c r="D25" s="88">
        <f>'H U-16'!D26</f>
        <v>0</v>
      </c>
      <c r="E25" s="83">
        <f>'H U-16'!U26</f>
        <v>0</v>
      </c>
      <c r="F25" s="99">
        <f>'H U-16'!W26</f>
        <v>0</v>
      </c>
      <c r="G25" s="81">
        <f>'H U-16'!Y26</f>
        <v>0</v>
      </c>
      <c r="H25" s="99">
        <f>'H U-16'!AA26</f>
        <v>0</v>
      </c>
      <c r="I25" s="81">
        <f>'H U-16'!AC26</f>
        <v>0</v>
      </c>
      <c r="J25" s="76">
        <f>'H U-16'!AE26</f>
        <v>0</v>
      </c>
      <c r="K25" s="129">
        <f t="shared" si="0"/>
        <v>0</v>
      </c>
      <c r="L25" s="114">
        <f t="shared" si="1"/>
        <v>0</v>
      </c>
      <c r="M25" s="118">
        <f t="shared" si="2"/>
        <v>0</v>
      </c>
      <c r="N25" s="116">
        <f t="shared" si="3"/>
        <v>0</v>
      </c>
    </row>
    <row r="26" spans="1:14" ht="12.75">
      <c r="A26">
        <f t="shared" si="10"/>
        <v>23</v>
      </c>
      <c r="B26" s="54">
        <f t="shared" si="5"/>
        <v>23</v>
      </c>
      <c r="C26" s="41">
        <f>'H U-16'!C27</f>
        <v>0</v>
      </c>
      <c r="D26" s="88">
        <f>'H U-16'!D27</f>
        <v>0</v>
      </c>
      <c r="E26" s="83">
        <f>'H U-16'!U27</f>
        <v>0</v>
      </c>
      <c r="F26" s="99">
        <f>'H U-16'!W27</f>
        <v>0</v>
      </c>
      <c r="G26" s="81">
        <f>'H U-16'!Y27</f>
        <v>0</v>
      </c>
      <c r="H26" s="99">
        <f>'H U-16'!AA27</f>
        <v>0</v>
      </c>
      <c r="I26" s="81">
        <f>'H U-16'!AC27</f>
        <v>0</v>
      </c>
      <c r="J26" s="76">
        <f>'H U-16'!AE27</f>
        <v>0</v>
      </c>
      <c r="K26" s="129">
        <f t="shared" si="0"/>
        <v>0</v>
      </c>
      <c r="L26" s="114">
        <f t="shared" si="1"/>
        <v>0</v>
      </c>
      <c r="M26" s="118">
        <f t="shared" si="2"/>
        <v>0</v>
      </c>
      <c r="N26" s="116">
        <f t="shared" si="3"/>
        <v>0</v>
      </c>
    </row>
    <row r="27" spans="1:14" ht="12.75">
      <c r="A27">
        <f t="shared" si="10"/>
        <v>24</v>
      </c>
      <c r="B27" s="54">
        <f t="shared" si="5"/>
        <v>24</v>
      </c>
      <c r="C27" s="175">
        <f>'H U-16'!C28</f>
        <v>0</v>
      </c>
      <c r="D27" s="88">
        <f>'H U-16'!D28</f>
        <v>0</v>
      </c>
      <c r="E27" s="83">
        <f>'H U-16'!U28</f>
        <v>0</v>
      </c>
      <c r="F27" s="99">
        <f>'H U-16'!W28</f>
        <v>0</v>
      </c>
      <c r="G27" s="81">
        <f>'H U-16'!Y28</f>
        <v>0</v>
      </c>
      <c r="H27" s="99">
        <f>'H U-16'!AA28</f>
        <v>0</v>
      </c>
      <c r="I27" s="81">
        <f>'H U-16'!AC28</f>
        <v>0</v>
      </c>
      <c r="J27" s="76">
        <f>'H U-16'!AE28</f>
        <v>0</v>
      </c>
      <c r="K27" s="129">
        <f t="shared" si="0"/>
        <v>0</v>
      </c>
      <c r="L27" s="114">
        <f t="shared" si="1"/>
        <v>0</v>
      </c>
      <c r="M27" s="118">
        <f t="shared" si="2"/>
        <v>0</v>
      </c>
      <c r="N27" s="116">
        <f t="shared" si="3"/>
        <v>0</v>
      </c>
    </row>
    <row r="28" spans="1:14" ht="12.75">
      <c r="A28">
        <f t="shared" si="10"/>
        <v>25</v>
      </c>
      <c r="B28" s="54">
        <f t="shared" si="5"/>
        <v>25</v>
      </c>
      <c r="C28" s="175">
        <f>'H U-16'!C29</f>
        <v>0</v>
      </c>
      <c r="D28" s="176">
        <f>'H U-16'!D29</f>
        <v>0</v>
      </c>
      <c r="E28" s="83">
        <f>'H U-16'!U29</f>
        <v>0</v>
      </c>
      <c r="F28" s="99">
        <f>'H U-16'!W29</f>
        <v>0</v>
      </c>
      <c r="G28" s="81">
        <f>'H U-16'!Y29</f>
        <v>0</v>
      </c>
      <c r="H28" s="99">
        <f>'H U-16'!AA29</f>
        <v>0</v>
      </c>
      <c r="I28" s="81">
        <f>'H U-16'!AC29</f>
        <v>0</v>
      </c>
      <c r="J28" s="76">
        <f>'H U-16'!AE29</f>
        <v>0</v>
      </c>
      <c r="K28" s="129">
        <f t="shared" si="0"/>
        <v>0</v>
      </c>
      <c r="L28" s="114">
        <f t="shared" si="1"/>
        <v>0</v>
      </c>
      <c r="M28" s="118">
        <f t="shared" si="2"/>
        <v>0</v>
      </c>
      <c r="N28" s="116">
        <f t="shared" si="3"/>
        <v>0</v>
      </c>
    </row>
    <row r="29" spans="1:14" ht="12.75">
      <c r="A29">
        <f t="shared" si="10"/>
        <v>26</v>
      </c>
      <c r="B29" s="54">
        <f t="shared" si="5"/>
        <v>26</v>
      </c>
      <c r="C29" s="41">
        <f>'H U-16'!C30</f>
        <v>0</v>
      </c>
      <c r="D29" s="88">
        <f>'H U-16'!D30</f>
        <v>0</v>
      </c>
      <c r="E29" s="83">
        <f>'H U-16'!U30</f>
        <v>0</v>
      </c>
      <c r="F29" s="99">
        <f>'H U-16'!W30</f>
        <v>0</v>
      </c>
      <c r="G29" s="81">
        <f>'H U-16'!Y30</f>
        <v>0</v>
      </c>
      <c r="H29" s="99">
        <f>'H U-16'!AA30</f>
        <v>0</v>
      </c>
      <c r="I29" s="81">
        <f>'H U-16'!AC30</f>
        <v>0</v>
      </c>
      <c r="J29" s="76">
        <f>'H U-16'!AE30</f>
        <v>0</v>
      </c>
      <c r="K29" s="129">
        <f t="shared" si="0"/>
        <v>0</v>
      </c>
      <c r="L29" s="114">
        <f t="shared" si="1"/>
        <v>0</v>
      </c>
      <c r="M29" s="118">
        <f t="shared" si="2"/>
        <v>0</v>
      </c>
      <c r="N29" s="116">
        <f t="shared" si="3"/>
        <v>0</v>
      </c>
    </row>
    <row r="30" spans="1:14" ht="12.75">
      <c r="A30">
        <f t="shared" si="10"/>
        <v>27</v>
      </c>
      <c r="B30" s="54">
        <f t="shared" si="5"/>
        <v>27</v>
      </c>
      <c r="C30" s="41">
        <f>'H U-16'!C31</f>
        <v>0</v>
      </c>
      <c r="D30" s="88">
        <f>'H U-16'!D31</f>
        <v>0</v>
      </c>
      <c r="E30" s="83">
        <f>'H U-16'!U31</f>
        <v>0</v>
      </c>
      <c r="F30" s="99">
        <f>'H U-16'!W31</f>
        <v>0</v>
      </c>
      <c r="G30" s="81">
        <f>'H U-16'!Y31</f>
        <v>0</v>
      </c>
      <c r="H30" s="99">
        <f>'H U-16'!AA31</f>
        <v>0</v>
      </c>
      <c r="I30" s="81">
        <f>'H U-16'!AC31</f>
        <v>0</v>
      </c>
      <c r="J30" s="76">
        <f>'H U-16'!AE31</f>
        <v>0</v>
      </c>
      <c r="K30" s="129">
        <f t="shared" si="0"/>
        <v>0</v>
      </c>
      <c r="L30" s="114">
        <f t="shared" si="1"/>
        <v>0</v>
      </c>
      <c r="M30" s="118">
        <f t="shared" si="2"/>
        <v>0</v>
      </c>
      <c r="N30" s="116">
        <f t="shared" si="3"/>
        <v>0</v>
      </c>
    </row>
    <row r="31" spans="1:14" ht="12.75">
      <c r="A31">
        <f t="shared" si="10"/>
        <v>28</v>
      </c>
      <c r="B31" s="54">
        <f t="shared" si="5"/>
        <v>28</v>
      </c>
      <c r="C31" s="41">
        <f>'H U-16'!C32</f>
        <v>0</v>
      </c>
      <c r="D31" s="88">
        <f>'H U-16'!D32</f>
        <v>0</v>
      </c>
      <c r="E31" s="83">
        <f>'H U-16'!U32</f>
        <v>0</v>
      </c>
      <c r="F31" s="99">
        <f>'H U-16'!W32</f>
        <v>0</v>
      </c>
      <c r="G31" s="81">
        <f>'H U-16'!Y32</f>
        <v>0</v>
      </c>
      <c r="H31" s="99">
        <f>'H U-16'!AA32</f>
        <v>0</v>
      </c>
      <c r="I31" s="81">
        <f>'H U-16'!AC32</f>
        <v>0</v>
      </c>
      <c r="J31" s="76">
        <f>'H U-16'!AE32</f>
        <v>0</v>
      </c>
      <c r="K31" s="129">
        <f t="shared" si="0"/>
        <v>0</v>
      </c>
      <c r="L31" s="114">
        <f t="shared" si="1"/>
        <v>0</v>
      </c>
      <c r="M31" s="118">
        <f t="shared" si="2"/>
        <v>0</v>
      </c>
      <c r="N31" s="116">
        <f t="shared" si="3"/>
        <v>0</v>
      </c>
    </row>
    <row r="32" spans="1:14" ht="12.75">
      <c r="A32">
        <f t="shared" si="10"/>
        <v>29</v>
      </c>
      <c r="B32" s="54">
        <f t="shared" si="5"/>
        <v>29</v>
      </c>
      <c r="C32" s="41">
        <f>'H U-16'!C33</f>
        <v>0</v>
      </c>
      <c r="D32" s="88">
        <f>'H U-16'!D33</f>
        <v>0</v>
      </c>
      <c r="E32" s="83">
        <f>'H U-16'!U33</f>
        <v>0</v>
      </c>
      <c r="F32" s="99">
        <f>'H U-16'!W33</f>
        <v>0</v>
      </c>
      <c r="G32" s="81">
        <f>'H U-16'!Y33</f>
        <v>0</v>
      </c>
      <c r="H32" s="99">
        <f>'H U-16'!AA33</f>
        <v>0</v>
      </c>
      <c r="I32" s="81">
        <f>'H U-16'!AC33</f>
        <v>0</v>
      </c>
      <c r="J32" s="76">
        <f>'H U-16'!AE33</f>
        <v>0</v>
      </c>
      <c r="K32" s="129">
        <f t="shared" si="0"/>
        <v>0</v>
      </c>
      <c r="L32" s="114">
        <f t="shared" si="1"/>
        <v>0</v>
      </c>
      <c r="M32" s="118">
        <f t="shared" si="2"/>
        <v>0</v>
      </c>
      <c r="N32" s="116">
        <f t="shared" si="3"/>
        <v>0</v>
      </c>
    </row>
    <row r="33" spans="1:14" ht="12.75">
      <c r="A33">
        <f t="shared" si="10"/>
        <v>30</v>
      </c>
      <c r="B33" s="54">
        <f t="shared" si="5"/>
        <v>30</v>
      </c>
      <c r="C33" s="41">
        <f>'H U-16'!C34</f>
        <v>0</v>
      </c>
      <c r="D33" s="88">
        <f>'H U-16'!D34</f>
        <v>0</v>
      </c>
      <c r="E33" s="83">
        <f>'H U-16'!U34</f>
        <v>0</v>
      </c>
      <c r="F33" s="99">
        <f>'H U-16'!W34</f>
        <v>0</v>
      </c>
      <c r="G33" s="81">
        <f>'H U-16'!Y34</f>
        <v>0</v>
      </c>
      <c r="H33" s="99">
        <f>'H U-16'!AA34</f>
        <v>0</v>
      </c>
      <c r="I33" s="81">
        <f>'H U-16'!AC34</f>
        <v>0</v>
      </c>
      <c r="J33" s="76">
        <f>'H U-16'!AE34</f>
        <v>0</v>
      </c>
      <c r="K33" s="129">
        <f t="shared" si="0"/>
        <v>0</v>
      </c>
      <c r="L33" s="114">
        <f t="shared" si="1"/>
        <v>0</v>
      </c>
      <c r="M33" s="118">
        <f t="shared" si="2"/>
        <v>0</v>
      </c>
      <c r="N33" s="116">
        <f t="shared" si="3"/>
        <v>0</v>
      </c>
    </row>
    <row r="34" spans="1:14" ht="12.75">
      <c r="A34">
        <f t="shared" si="10"/>
        <v>31</v>
      </c>
      <c r="B34" s="54">
        <f t="shared" si="5"/>
        <v>31</v>
      </c>
      <c r="C34" s="41">
        <f>'H U-16'!C35</f>
        <v>0</v>
      </c>
      <c r="D34" s="88">
        <f>'H U-16'!D35</f>
        <v>0</v>
      </c>
      <c r="E34" s="83">
        <f>'H U-16'!U35</f>
        <v>0</v>
      </c>
      <c r="F34" s="99">
        <f>'H U-16'!W35</f>
        <v>0</v>
      </c>
      <c r="G34" s="81">
        <f>'H U-16'!Y35</f>
        <v>0</v>
      </c>
      <c r="H34" s="99">
        <f>'H U-16'!AA35</f>
        <v>0</v>
      </c>
      <c r="I34" s="81">
        <f>'H U-16'!AC35</f>
        <v>0</v>
      </c>
      <c r="J34" s="76">
        <f>'H U-16'!AE35</f>
        <v>0</v>
      </c>
      <c r="K34" s="129">
        <f t="shared" si="0"/>
        <v>0</v>
      </c>
      <c r="L34" s="114">
        <f t="shared" si="1"/>
        <v>0</v>
      </c>
      <c r="M34" s="118">
        <f t="shared" si="2"/>
        <v>0</v>
      </c>
      <c r="N34" s="116">
        <f t="shared" si="3"/>
        <v>0</v>
      </c>
    </row>
    <row r="35" spans="1:14" ht="12.75">
      <c r="A35">
        <f t="shared" si="10"/>
        <v>32</v>
      </c>
      <c r="B35" s="54">
        <f t="shared" si="5"/>
        <v>32</v>
      </c>
      <c r="C35" s="41">
        <f>'H U-16'!C36</f>
        <v>0</v>
      </c>
      <c r="D35" s="88">
        <f>'H U-16'!D36</f>
        <v>0</v>
      </c>
      <c r="E35" s="83">
        <f>'H U-16'!U36</f>
        <v>0</v>
      </c>
      <c r="F35" s="99">
        <f>'H U-16'!W36</f>
        <v>0</v>
      </c>
      <c r="G35" s="81">
        <f>'H U-16'!Y36</f>
        <v>0</v>
      </c>
      <c r="H35" s="99">
        <f>'H U-16'!AA36</f>
        <v>0</v>
      </c>
      <c r="I35" s="81">
        <f>'H U-16'!AC36</f>
        <v>0</v>
      </c>
      <c r="J35" s="76">
        <f>'H U-16'!AE36</f>
        <v>0</v>
      </c>
      <c r="K35" s="129">
        <f t="shared" si="0"/>
        <v>0</v>
      </c>
      <c r="L35" s="114">
        <f t="shared" si="1"/>
        <v>0</v>
      </c>
      <c r="M35" s="118">
        <f t="shared" si="2"/>
        <v>0</v>
      </c>
      <c r="N35" s="116">
        <f t="shared" si="3"/>
        <v>0</v>
      </c>
    </row>
    <row r="36" spans="1:14" ht="12.75">
      <c r="A36">
        <f t="shared" si="10"/>
        <v>33</v>
      </c>
      <c r="B36" s="54">
        <f t="shared" si="5"/>
        <v>33</v>
      </c>
      <c r="C36" s="41">
        <f>'H U-16'!C37</f>
        <v>0</v>
      </c>
      <c r="D36" s="88">
        <f>'H U-16'!D37</f>
        <v>0</v>
      </c>
      <c r="E36" s="83">
        <f>'H U-16'!U37</f>
        <v>0</v>
      </c>
      <c r="F36" s="99">
        <f>'H U-16'!W37</f>
        <v>0</v>
      </c>
      <c r="G36" s="81">
        <f>'H U-16'!Y37</f>
        <v>0</v>
      </c>
      <c r="H36" s="99">
        <f>'H U-16'!AA37</f>
        <v>0</v>
      </c>
      <c r="I36" s="81">
        <f>'H U-16'!AC37</f>
        <v>0</v>
      </c>
      <c r="J36" s="76">
        <f>'H U-16'!AE37</f>
        <v>0</v>
      </c>
      <c r="K36" s="129">
        <f aca="true" t="shared" si="11" ref="K36:K63">SUM(E36:J36)</f>
        <v>0</v>
      </c>
      <c r="L36" s="114">
        <f aca="true" t="shared" si="12" ref="L36:L63">LARGE(E36:J36,1)+LARGE(E36:J36,2)+LARGE(E36:J36,3)</f>
        <v>0</v>
      </c>
      <c r="M36" s="118">
        <f aca="true" t="shared" si="13" ref="M36:M63">LARGE(E36:J36,4)</f>
        <v>0</v>
      </c>
      <c r="N36" s="116">
        <f aca="true" t="shared" si="14" ref="N36:N63">LARGE(E36:J36,5)</f>
        <v>0</v>
      </c>
    </row>
    <row r="37" spans="1:14" ht="12.75">
      <c r="A37">
        <f aca="true" t="shared" si="15" ref="A37:A52">1+A36</f>
        <v>34</v>
      </c>
      <c r="B37" s="54">
        <f aca="true" t="shared" si="16" ref="B37:B63">1+B36</f>
        <v>34</v>
      </c>
      <c r="C37" s="41">
        <f>'H U-16'!C38</f>
        <v>0</v>
      </c>
      <c r="D37" s="88">
        <f>'H U-16'!D38</f>
        <v>0</v>
      </c>
      <c r="E37" s="83">
        <f>'H U-16'!U38</f>
        <v>0</v>
      </c>
      <c r="F37" s="99">
        <f>'H U-16'!W38</f>
        <v>0</v>
      </c>
      <c r="G37" s="81">
        <f>'H U-16'!Y38</f>
        <v>0</v>
      </c>
      <c r="H37" s="99">
        <f>'H U-16'!AA38</f>
        <v>0</v>
      </c>
      <c r="I37" s="81">
        <f>'H U-16'!AC38</f>
        <v>0</v>
      </c>
      <c r="J37" s="76">
        <f>'H U-16'!AE38</f>
        <v>0</v>
      </c>
      <c r="K37" s="129">
        <f t="shared" si="11"/>
        <v>0</v>
      </c>
      <c r="L37" s="114">
        <f t="shared" si="12"/>
        <v>0</v>
      </c>
      <c r="M37" s="118">
        <f t="shared" si="13"/>
        <v>0</v>
      </c>
      <c r="N37" s="116">
        <f t="shared" si="14"/>
        <v>0</v>
      </c>
    </row>
    <row r="38" spans="1:14" ht="12.75">
      <c r="A38">
        <f t="shared" si="15"/>
        <v>35</v>
      </c>
      <c r="B38" s="54">
        <f t="shared" si="16"/>
        <v>35</v>
      </c>
      <c r="C38" s="41">
        <f>'H U-16'!C39</f>
        <v>0</v>
      </c>
      <c r="D38" s="88">
        <f>'H U-16'!D39</f>
        <v>0</v>
      </c>
      <c r="E38" s="83">
        <f>'H U-16'!U39</f>
        <v>0</v>
      </c>
      <c r="F38" s="99">
        <f>'H U-16'!W39</f>
        <v>0</v>
      </c>
      <c r="G38" s="81">
        <f>'H U-16'!Y39</f>
        <v>0</v>
      </c>
      <c r="H38" s="99">
        <f>'H U-16'!AA39</f>
        <v>0</v>
      </c>
      <c r="I38" s="81">
        <f>'H U-16'!AC39</f>
        <v>0</v>
      </c>
      <c r="J38" s="76">
        <f>'H U-16'!AE39</f>
        <v>0</v>
      </c>
      <c r="K38" s="129">
        <f t="shared" si="11"/>
        <v>0</v>
      </c>
      <c r="L38" s="114">
        <f t="shared" si="12"/>
        <v>0</v>
      </c>
      <c r="M38" s="118">
        <f t="shared" si="13"/>
        <v>0</v>
      </c>
      <c r="N38" s="116">
        <f t="shared" si="14"/>
        <v>0</v>
      </c>
    </row>
    <row r="39" spans="1:14" ht="12.75">
      <c r="A39">
        <f t="shared" si="15"/>
        <v>36</v>
      </c>
      <c r="B39" s="54">
        <f t="shared" si="16"/>
        <v>36</v>
      </c>
      <c r="C39" s="41">
        <f>'H U-16'!C40</f>
        <v>0</v>
      </c>
      <c r="D39" s="88">
        <f>'H U-16'!D40</f>
        <v>0</v>
      </c>
      <c r="E39" s="83">
        <f>'H U-16'!U40</f>
        <v>0</v>
      </c>
      <c r="F39" s="99">
        <f>'H U-16'!W40</f>
        <v>0</v>
      </c>
      <c r="G39" s="81">
        <f>'H U-16'!Y40</f>
        <v>0</v>
      </c>
      <c r="H39" s="99">
        <f>'H U-16'!AA40</f>
        <v>0</v>
      </c>
      <c r="I39" s="81">
        <f>'H U-16'!AC40</f>
        <v>0</v>
      </c>
      <c r="J39" s="76">
        <f>'H U-16'!AE40</f>
        <v>0</v>
      </c>
      <c r="K39" s="129">
        <f t="shared" si="11"/>
        <v>0</v>
      </c>
      <c r="L39" s="114">
        <f t="shared" si="12"/>
        <v>0</v>
      </c>
      <c r="M39" s="118">
        <f t="shared" si="13"/>
        <v>0</v>
      </c>
      <c r="N39" s="116">
        <f t="shared" si="14"/>
        <v>0</v>
      </c>
    </row>
    <row r="40" spans="1:14" ht="12.75">
      <c r="A40">
        <f t="shared" si="15"/>
        <v>37</v>
      </c>
      <c r="B40" s="54">
        <f t="shared" si="16"/>
        <v>37</v>
      </c>
      <c r="C40" s="41">
        <f>'H U-16'!C41</f>
        <v>0</v>
      </c>
      <c r="D40" s="88">
        <f>'H U-16'!D41</f>
        <v>0</v>
      </c>
      <c r="E40" s="83">
        <f>'H U-16'!U41</f>
        <v>0</v>
      </c>
      <c r="F40" s="99">
        <f>'H U-16'!W41</f>
        <v>0</v>
      </c>
      <c r="G40" s="81">
        <f>'H U-16'!Y41</f>
        <v>0</v>
      </c>
      <c r="H40" s="99">
        <f>'H U-16'!AA41</f>
        <v>0</v>
      </c>
      <c r="I40" s="81">
        <f>'H U-16'!AC41</f>
        <v>0</v>
      </c>
      <c r="J40" s="76">
        <f>'H U-16'!AE41</f>
        <v>0</v>
      </c>
      <c r="K40" s="129">
        <f t="shared" si="11"/>
        <v>0</v>
      </c>
      <c r="L40" s="114">
        <f t="shared" si="12"/>
        <v>0</v>
      </c>
      <c r="M40" s="118">
        <f t="shared" si="13"/>
        <v>0</v>
      </c>
      <c r="N40" s="116">
        <f t="shared" si="14"/>
        <v>0</v>
      </c>
    </row>
    <row r="41" spans="1:14" ht="12.75">
      <c r="A41">
        <f t="shared" si="15"/>
        <v>38</v>
      </c>
      <c r="B41" s="54">
        <f t="shared" si="16"/>
        <v>38</v>
      </c>
      <c r="C41" s="41">
        <f>'H U-16'!C42</f>
        <v>0</v>
      </c>
      <c r="D41" s="88">
        <f>'H U-16'!D42</f>
        <v>0</v>
      </c>
      <c r="E41" s="83">
        <f>'H U-16'!U42</f>
        <v>0</v>
      </c>
      <c r="F41" s="99">
        <f>'H U-16'!W42</f>
        <v>0</v>
      </c>
      <c r="G41" s="81">
        <f>'H U-16'!Y42</f>
        <v>0</v>
      </c>
      <c r="H41" s="99">
        <f>'H U-16'!AA42</f>
        <v>0</v>
      </c>
      <c r="I41" s="81">
        <f>'H U-16'!AC42</f>
        <v>0</v>
      </c>
      <c r="J41" s="76">
        <f>'H U-16'!AE42</f>
        <v>0</v>
      </c>
      <c r="K41" s="129">
        <f t="shared" si="11"/>
        <v>0</v>
      </c>
      <c r="L41" s="114">
        <f t="shared" si="12"/>
        <v>0</v>
      </c>
      <c r="M41" s="118">
        <f t="shared" si="13"/>
        <v>0</v>
      </c>
      <c r="N41" s="116">
        <f t="shared" si="14"/>
        <v>0</v>
      </c>
    </row>
    <row r="42" spans="1:14" ht="12.75">
      <c r="A42">
        <f t="shared" si="15"/>
        <v>39</v>
      </c>
      <c r="B42" s="54">
        <f t="shared" si="16"/>
        <v>39</v>
      </c>
      <c r="C42" s="41">
        <f>'H U-16'!C43</f>
        <v>0</v>
      </c>
      <c r="D42" s="88">
        <f>'H U-16'!D43</f>
        <v>0</v>
      </c>
      <c r="E42" s="83">
        <f>'H U-16'!U43</f>
        <v>0</v>
      </c>
      <c r="F42" s="99">
        <f>'H U-16'!W43</f>
        <v>0</v>
      </c>
      <c r="G42" s="81">
        <f>'H U-16'!Y43</f>
        <v>0</v>
      </c>
      <c r="H42" s="99">
        <f>'H U-16'!AA43</f>
        <v>0</v>
      </c>
      <c r="I42" s="81">
        <f>'H U-16'!AC43</f>
        <v>0</v>
      </c>
      <c r="J42" s="76">
        <f>'H U-16'!AE43</f>
        <v>0</v>
      </c>
      <c r="K42" s="129">
        <f t="shared" si="11"/>
        <v>0</v>
      </c>
      <c r="L42" s="114">
        <f t="shared" si="12"/>
        <v>0</v>
      </c>
      <c r="M42" s="118">
        <f t="shared" si="13"/>
        <v>0</v>
      </c>
      <c r="N42" s="116">
        <f t="shared" si="14"/>
        <v>0</v>
      </c>
    </row>
    <row r="43" spans="1:14" ht="12.75">
      <c r="A43">
        <f t="shared" si="15"/>
        <v>40</v>
      </c>
      <c r="B43" s="54">
        <f t="shared" si="16"/>
        <v>40</v>
      </c>
      <c r="C43" s="41">
        <f>'H U-16'!C44</f>
        <v>0</v>
      </c>
      <c r="D43" s="88">
        <f>'H U-16'!D44</f>
        <v>0</v>
      </c>
      <c r="E43" s="83">
        <f>'H U-16'!U44</f>
        <v>0</v>
      </c>
      <c r="F43" s="99">
        <f>'H U-16'!W44</f>
        <v>0</v>
      </c>
      <c r="G43" s="81">
        <f>'H U-16'!Y44</f>
        <v>0</v>
      </c>
      <c r="H43" s="99">
        <f>'H U-16'!AA44</f>
        <v>0</v>
      </c>
      <c r="I43" s="81">
        <f>'H U-16'!AC44</f>
        <v>0</v>
      </c>
      <c r="J43" s="76">
        <f>'H U-16'!AE44</f>
        <v>0</v>
      </c>
      <c r="K43" s="129">
        <f t="shared" si="11"/>
        <v>0</v>
      </c>
      <c r="L43" s="114">
        <f t="shared" si="12"/>
        <v>0</v>
      </c>
      <c r="M43" s="118">
        <f t="shared" si="13"/>
        <v>0</v>
      </c>
      <c r="N43" s="116">
        <f t="shared" si="14"/>
        <v>0</v>
      </c>
    </row>
    <row r="44" spans="1:14" ht="12.75">
      <c r="A44">
        <f t="shared" si="15"/>
        <v>41</v>
      </c>
      <c r="B44" s="54">
        <f t="shared" si="16"/>
        <v>41</v>
      </c>
      <c r="C44" s="41">
        <f>'H U-16'!C45</f>
        <v>0</v>
      </c>
      <c r="D44" s="88">
        <f>'H U-16'!D45</f>
        <v>0</v>
      </c>
      <c r="E44" s="83">
        <f>'H U-16'!U45</f>
        <v>0</v>
      </c>
      <c r="F44" s="99">
        <f>'H U-16'!W45</f>
        <v>0</v>
      </c>
      <c r="G44" s="81">
        <f>'H U-16'!Y45</f>
        <v>0</v>
      </c>
      <c r="H44" s="99">
        <f>'H U-16'!AA45</f>
        <v>0</v>
      </c>
      <c r="I44" s="81">
        <f>'H U-16'!AC45</f>
        <v>0</v>
      </c>
      <c r="J44" s="76">
        <f>'H U-16'!AE45</f>
        <v>0</v>
      </c>
      <c r="K44" s="129">
        <f t="shared" si="11"/>
        <v>0</v>
      </c>
      <c r="L44" s="114">
        <f t="shared" si="12"/>
        <v>0</v>
      </c>
      <c r="M44" s="118">
        <f t="shared" si="13"/>
        <v>0</v>
      </c>
      <c r="N44" s="116">
        <f t="shared" si="14"/>
        <v>0</v>
      </c>
    </row>
    <row r="45" spans="1:14" ht="12.75">
      <c r="A45">
        <f t="shared" si="15"/>
        <v>42</v>
      </c>
      <c r="B45" s="54">
        <f t="shared" si="16"/>
        <v>42</v>
      </c>
      <c r="C45" s="41">
        <f>'H U-16'!C46</f>
        <v>0</v>
      </c>
      <c r="D45" s="88">
        <f>'H U-16'!D46</f>
        <v>0</v>
      </c>
      <c r="E45" s="83">
        <f>'H U-16'!U46</f>
        <v>0</v>
      </c>
      <c r="F45" s="99">
        <f>'H U-16'!W46</f>
        <v>0</v>
      </c>
      <c r="G45" s="81">
        <f>'H U-16'!Y46</f>
        <v>0</v>
      </c>
      <c r="H45" s="99">
        <f>'H U-16'!AA46</f>
        <v>0</v>
      </c>
      <c r="I45" s="81">
        <f>'H U-16'!AC46</f>
        <v>0</v>
      </c>
      <c r="J45" s="76">
        <f>'H U-16'!AE46</f>
        <v>0</v>
      </c>
      <c r="K45" s="129">
        <f t="shared" si="11"/>
        <v>0</v>
      </c>
      <c r="L45" s="114">
        <f t="shared" si="12"/>
        <v>0</v>
      </c>
      <c r="M45" s="118">
        <f t="shared" si="13"/>
        <v>0</v>
      </c>
      <c r="N45" s="116">
        <f t="shared" si="14"/>
        <v>0</v>
      </c>
    </row>
    <row r="46" spans="1:14" ht="12.75">
      <c r="A46">
        <f t="shared" si="15"/>
        <v>43</v>
      </c>
      <c r="B46" s="54">
        <f t="shared" si="16"/>
        <v>43</v>
      </c>
      <c r="C46" s="41">
        <f>'H U-16'!C47</f>
        <v>0</v>
      </c>
      <c r="D46" s="88">
        <f>'H U-16'!D47</f>
        <v>0</v>
      </c>
      <c r="E46" s="83">
        <f>'H U-16'!U47</f>
        <v>0</v>
      </c>
      <c r="F46" s="99">
        <f>'H U-16'!W47</f>
        <v>0</v>
      </c>
      <c r="G46" s="81">
        <f>'H U-16'!Y47</f>
        <v>0</v>
      </c>
      <c r="H46" s="99">
        <f>'H U-16'!AA47</f>
        <v>0</v>
      </c>
      <c r="I46" s="81">
        <f>'H U-16'!AC47</f>
        <v>0</v>
      </c>
      <c r="J46" s="76">
        <f>'H U-16'!AE47</f>
        <v>0</v>
      </c>
      <c r="K46" s="129">
        <f t="shared" si="11"/>
        <v>0</v>
      </c>
      <c r="L46" s="114">
        <f t="shared" si="12"/>
        <v>0</v>
      </c>
      <c r="M46" s="118">
        <f t="shared" si="13"/>
        <v>0</v>
      </c>
      <c r="N46" s="116">
        <f t="shared" si="14"/>
        <v>0</v>
      </c>
    </row>
    <row r="47" spans="1:14" ht="12.75">
      <c r="A47">
        <f t="shared" si="15"/>
        <v>44</v>
      </c>
      <c r="B47" s="54">
        <f t="shared" si="16"/>
        <v>44</v>
      </c>
      <c r="C47" s="41">
        <f>'H U-16'!C48</f>
        <v>0</v>
      </c>
      <c r="D47" s="88">
        <f>'H U-16'!D48</f>
        <v>0</v>
      </c>
      <c r="E47" s="83">
        <f>'H U-16'!U48</f>
        <v>0</v>
      </c>
      <c r="F47" s="99">
        <f>'H U-16'!W48</f>
        <v>0</v>
      </c>
      <c r="G47" s="81">
        <f>'H U-16'!Y48</f>
        <v>0</v>
      </c>
      <c r="H47" s="99">
        <f>'H U-16'!AA48</f>
        <v>0</v>
      </c>
      <c r="I47" s="81">
        <f>'H U-16'!AC48</f>
        <v>0</v>
      </c>
      <c r="J47" s="76">
        <f>'H U-16'!AE48</f>
        <v>0</v>
      </c>
      <c r="K47" s="129">
        <f t="shared" si="11"/>
        <v>0</v>
      </c>
      <c r="L47" s="114">
        <f t="shared" si="12"/>
        <v>0</v>
      </c>
      <c r="M47" s="118">
        <f t="shared" si="13"/>
        <v>0</v>
      </c>
      <c r="N47" s="116">
        <f t="shared" si="14"/>
        <v>0</v>
      </c>
    </row>
    <row r="48" spans="1:14" ht="12.75">
      <c r="A48">
        <f t="shared" si="15"/>
        <v>45</v>
      </c>
      <c r="B48" s="54">
        <f t="shared" si="16"/>
        <v>45</v>
      </c>
      <c r="C48" s="41">
        <f>'H U-16'!C49</f>
        <v>0</v>
      </c>
      <c r="D48" s="88">
        <f>'H U-16'!D49</f>
        <v>0</v>
      </c>
      <c r="E48" s="83">
        <f>'H U-16'!U49</f>
        <v>0</v>
      </c>
      <c r="F48" s="99">
        <f>'H U-16'!W49</f>
        <v>0</v>
      </c>
      <c r="G48" s="81">
        <f>'H U-16'!Y49</f>
        <v>0</v>
      </c>
      <c r="H48" s="99">
        <f>'H U-16'!AA49</f>
        <v>0</v>
      </c>
      <c r="I48" s="81">
        <f>'H U-16'!AC49</f>
        <v>0</v>
      </c>
      <c r="J48" s="76">
        <f>'H U-16'!AE49</f>
        <v>0</v>
      </c>
      <c r="K48" s="129">
        <f t="shared" si="11"/>
        <v>0</v>
      </c>
      <c r="L48" s="114">
        <f t="shared" si="12"/>
        <v>0</v>
      </c>
      <c r="M48" s="118">
        <f t="shared" si="13"/>
        <v>0</v>
      </c>
      <c r="N48" s="116">
        <f t="shared" si="14"/>
        <v>0</v>
      </c>
    </row>
    <row r="49" spans="1:14" ht="12.75">
      <c r="A49">
        <f t="shared" si="15"/>
        <v>46</v>
      </c>
      <c r="B49" s="54">
        <f t="shared" si="16"/>
        <v>46</v>
      </c>
      <c r="C49" s="41">
        <f>'H U-16'!C50</f>
        <v>0</v>
      </c>
      <c r="D49" s="88">
        <f>'H U-16'!D50</f>
        <v>0</v>
      </c>
      <c r="E49" s="83">
        <f>'H U-16'!U50</f>
        <v>0</v>
      </c>
      <c r="F49" s="99">
        <f>'H U-16'!W50</f>
        <v>0</v>
      </c>
      <c r="G49" s="81">
        <f>'H U-16'!Y50</f>
        <v>0</v>
      </c>
      <c r="H49" s="99">
        <f>'H U-16'!AA50</f>
        <v>0</v>
      </c>
      <c r="I49" s="81">
        <f>'H U-16'!AC50</f>
        <v>0</v>
      </c>
      <c r="J49" s="76">
        <f>'H U-16'!AE50</f>
        <v>0</v>
      </c>
      <c r="K49" s="129">
        <f t="shared" si="11"/>
        <v>0</v>
      </c>
      <c r="L49" s="114">
        <f t="shared" si="12"/>
        <v>0</v>
      </c>
      <c r="M49" s="118">
        <f t="shared" si="13"/>
        <v>0</v>
      </c>
      <c r="N49" s="116">
        <f t="shared" si="14"/>
        <v>0</v>
      </c>
    </row>
    <row r="50" spans="1:14" ht="12.75">
      <c r="A50">
        <f t="shared" si="15"/>
        <v>47</v>
      </c>
      <c r="B50" s="54">
        <f t="shared" si="16"/>
        <v>47</v>
      </c>
      <c r="C50" s="41">
        <f>'H U-16'!C51</f>
        <v>0</v>
      </c>
      <c r="D50" s="88">
        <f>'H U-16'!D51</f>
        <v>0</v>
      </c>
      <c r="E50" s="83">
        <f>'H U-16'!U51</f>
        <v>0</v>
      </c>
      <c r="F50" s="99">
        <f>'H U-16'!W51</f>
        <v>0</v>
      </c>
      <c r="G50" s="81">
        <f>'H U-16'!Y51</f>
        <v>0</v>
      </c>
      <c r="H50" s="99">
        <f>'H U-16'!AA51</f>
        <v>0</v>
      </c>
      <c r="I50" s="81">
        <f>'H U-16'!AC51</f>
        <v>0</v>
      </c>
      <c r="J50" s="76">
        <f>'H U-16'!AE51</f>
        <v>0</v>
      </c>
      <c r="K50" s="129">
        <f t="shared" si="11"/>
        <v>0</v>
      </c>
      <c r="L50" s="114">
        <f t="shared" si="12"/>
        <v>0</v>
      </c>
      <c r="M50" s="118">
        <f t="shared" si="13"/>
        <v>0</v>
      </c>
      <c r="N50" s="116">
        <f t="shared" si="14"/>
        <v>0</v>
      </c>
    </row>
    <row r="51" spans="1:14" ht="12.75">
      <c r="A51">
        <f t="shared" si="15"/>
        <v>48</v>
      </c>
      <c r="B51" s="54">
        <f t="shared" si="16"/>
        <v>48</v>
      </c>
      <c r="C51" s="41">
        <f>'H U-16'!C52</f>
        <v>0</v>
      </c>
      <c r="D51" s="88">
        <f>'H U-16'!D52</f>
        <v>0</v>
      </c>
      <c r="E51" s="83">
        <f>'H U-16'!U52</f>
        <v>0</v>
      </c>
      <c r="F51" s="99">
        <f>'H U-16'!W52</f>
        <v>0</v>
      </c>
      <c r="G51" s="81">
        <f>'H U-16'!Y52</f>
        <v>0</v>
      </c>
      <c r="H51" s="99">
        <f>'H U-16'!AA52</f>
        <v>0</v>
      </c>
      <c r="I51" s="81">
        <f>'H U-16'!AC52</f>
        <v>0</v>
      </c>
      <c r="J51" s="76">
        <f>'H U-16'!AE52</f>
        <v>0</v>
      </c>
      <c r="K51" s="129">
        <f t="shared" si="11"/>
        <v>0</v>
      </c>
      <c r="L51" s="114">
        <f t="shared" si="12"/>
        <v>0</v>
      </c>
      <c r="M51" s="118">
        <f t="shared" si="13"/>
        <v>0</v>
      </c>
      <c r="N51" s="116">
        <f t="shared" si="14"/>
        <v>0</v>
      </c>
    </row>
    <row r="52" spans="1:14" ht="12.75">
      <c r="A52">
        <f t="shared" si="15"/>
        <v>49</v>
      </c>
      <c r="B52" s="54">
        <f t="shared" si="16"/>
        <v>49</v>
      </c>
      <c r="C52" s="41">
        <f>'H U-16'!C53</f>
        <v>0</v>
      </c>
      <c r="D52" s="88">
        <f>'H U-16'!D53</f>
        <v>0</v>
      </c>
      <c r="E52" s="83">
        <f>'H U-16'!U53</f>
        <v>0</v>
      </c>
      <c r="F52" s="99">
        <f>'H U-16'!W53</f>
        <v>0</v>
      </c>
      <c r="G52" s="81">
        <f>'H U-16'!Y53</f>
        <v>0</v>
      </c>
      <c r="H52" s="99">
        <f>'H U-16'!AA53</f>
        <v>0</v>
      </c>
      <c r="I52" s="81">
        <f>'H U-16'!AC53</f>
        <v>0</v>
      </c>
      <c r="J52" s="76">
        <f>'H U-16'!AE53</f>
        <v>0</v>
      </c>
      <c r="K52" s="129">
        <f t="shared" si="11"/>
        <v>0</v>
      </c>
      <c r="L52" s="114">
        <f t="shared" si="12"/>
        <v>0</v>
      </c>
      <c r="M52" s="118">
        <f t="shared" si="13"/>
        <v>0</v>
      </c>
      <c r="N52" s="116">
        <f t="shared" si="14"/>
        <v>0</v>
      </c>
    </row>
    <row r="53" spans="1:14" ht="12.75">
      <c r="A53">
        <f aca="true" t="shared" si="17" ref="A53:A63">1+A52</f>
        <v>50</v>
      </c>
      <c r="B53" s="54">
        <f t="shared" si="16"/>
        <v>50</v>
      </c>
      <c r="C53" s="41">
        <f>'H U-16'!C54</f>
        <v>0</v>
      </c>
      <c r="D53" s="88">
        <f>'H U-16'!D54</f>
        <v>0</v>
      </c>
      <c r="E53" s="83">
        <f>'H U-16'!U54</f>
        <v>0</v>
      </c>
      <c r="F53" s="99">
        <f>'H U-16'!W54</f>
        <v>0</v>
      </c>
      <c r="G53" s="81">
        <f>'H U-16'!Y54</f>
        <v>0</v>
      </c>
      <c r="H53" s="99">
        <f>'H U-16'!AA54</f>
        <v>0</v>
      </c>
      <c r="I53" s="81">
        <f>'H U-16'!AC54</f>
        <v>0</v>
      </c>
      <c r="J53" s="76">
        <f>'H U-16'!AE54</f>
        <v>0</v>
      </c>
      <c r="K53" s="129">
        <f t="shared" si="11"/>
        <v>0</v>
      </c>
      <c r="L53" s="114">
        <f t="shared" si="12"/>
        <v>0</v>
      </c>
      <c r="M53" s="118">
        <f t="shared" si="13"/>
        <v>0</v>
      </c>
      <c r="N53" s="116">
        <f t="shared" si="14"/>
        <v>0</v>
      </c>
    </row>
    <row r="54" spans="1:14" ht="12.75">
      <c r="A54">
        <f t="shared" si="17"/>
        <v>51</v>
      </c>
      <c r="B54" s="54">
        <f t="shared" si="16"/>
        <v>51</v>
      </c>
      <c r="C54" s="41">
        <f>'H U-16'!C55</f>
        <v>0</v>
      </c>
      <c r="D54" s="88">
        <f>'H U-16'!D55</f>
        <v>0</v>
      </c>
      <c r="E54" s="83">
        <f>'H U-16'!U55</f>
        <v>0</v>
      </c>
      <c r="F54" s="99">
        <f>'H U-16'!W55</f>
        <v>0</v>
      </c>
      <c r="G54" s="81">
        <f>'H U-16'!Y55</f>
        <v>0</v>
      </c>
      <c r="H54" s="99">
        <f>'H U-16'!AA55</f>
        <v>0</v>
      </c>
      <c r="I54" s="81">
        <f>'H U-16'!AC55</f>
        <v>0</v>
      </c>
      <c r="J54" s="76">
        <f>'H U-16'!AE55</f>
        <v>0</v>
      </c>
      <c r="K54" s="129">
        <f t="shared" si="11"/>
        <v>0</v>
      </c>
      <c r="L54" s="114">
        <f t="shared" si="12"/>
        <v>0</v>
      </c>
      <c r="M54" s="118">
        <f t="shared" si="13"/>
        <v>0</v>
      </c>
      <c r="N54" s="116">
        <f t="shared" si="14"/>
        <v>0</v>
      </c>
    </row>
    <row r="55" spans="1:14" ht="12.75">
      <c r="A55">
        <f t="shared" si="17"/>
        <v>52</v>
      </c>
      <c r="B55" s="54">
        <f t="shared" si="16"/>
        <v>52</v>
      </c>
      <c r="C55" s="41">
        <f>'H U-16'!C56</f>
        <v>0</v>
      </c>
      <c r="D55" s="88">
        <f>'H U-16'!D56</f>
        <v>0</v>
      </c>
      <c r="E55" s="83">
        <f>'H U-16'!U56</f>
        <v>0</v>
      </c>
      <c r="F55" s="99">
        <f>'H U-16'!W56</f>
        <v>0</v>
      </c>
      <c r="G55" s="81">
        <f>'H U-16'!Y56</f>
        <v>0</v>
      </c>
      <c r="H55" s="99">
        <f>'H U-16'!AA56</f>
        <v>0</v>
      </c>
      <c r="I55" s="81">
        <f>'H U-16'!AC56</f>
        <v>0</v>
      </c>
      <c r="J55" s="76">
        <f>'H U-16'!AE56</f>
        <v>0</v>
      </c>
      <c r="K55" s="129">
        <f t="shared" si="11"/>
        <v>0</v>
      </c>
      <c r="L55" s="114">
        <f t="shared" si="12"/>
        <v>0</v>
      </c>
      <c r="M55" s="118">
        <f t="shared" si="13"/>
        <v>0</v>
      </c>
      <c r="N55" s="116">
        <f t="shared" si="14"/>
        <v>0</v>
      </c>
    </row>
    <row r="56" spans="1:14" ht="12.75">
      <c r="A56">
        <f t="shared" si="17"/>
        <v>53</v>
      </c>
      <c r="B56" s="54">
        <f t="shared" si="16"/>
        <v>53</v>
      </c>
      <c r="C56" s="41">
        <f>'H U-16'!C57</f>
        <v>0</v>
      </c>
      <c r="D56" s="88">
        <f>'H U-16'!D57</f>
        <v>0</v>
      </c>
      <c r="E56" s="83">
        <f>'H U-16'!U57</f>
        <v>0</v>
      </c>
      <c r="F56" s="99">
        <f>'H U-16'!W57</f>
        <v>0</v>
      </c>
      <c r="G56" s="81">
        <f>'H U-16'!Y57</f>
        <v>0</v>
      </c>
      <c r="H56" s="99">
        <f>'H U-16'!AA57</f>
        <v>0</v>
      </c>
      <c r="I56" s="81">
        <f>'H U-16'!AC57</f>
        <v>0</v>
      </c>
      <c r="J56" s="76">
        <f>'H U-16'!AE57</f>
        <v>0</v>
      </c>
      <c r="K56" s="129">
        <f t="shared" si="11"/>
        <v>0</v>
      </c>
      <c r="L56" s="114">
        <f t="shared" si="12"/>
        <v>0</v>
      </c>
      <c r="M56" s="118">
        <f t="shared" si="13"/>
        <v>0</v>
      </c>
      <c r="N56" s="116">
        <f t="shared" si="14"/>
        <v>0</v>
      </c>
    </row>
    <row r="57" spans="1:14" ht="12.75">
      <c r="A57">
        <f t="shared" si="17"/>
        <v>54</v>
      </c>
      <c r="B57" s="54">
        <f t="shared" si="16"/>
        <v>54</v>
      </c>
      <c r="C57" s="41">
        <f>'H U-16'!C58</f>
        <v>0</v>
      </c>
      <c r="D57" s="88">
        <f>'H U-16'!D58</f>
        <v>0</v>
      </c>
      <c r="E57" s="83">
        <f>'H U-16'!U58</f>
        <v>0</v>
      </c>
      <c r="F57" s="99">
        <f>'H U-16'!W58</f>
        <v>0</v>
      </c>
      <c r="G57" s="81">
        <f>'H U-16'!Y58</f>
        <v>0</v>
      </c>
      <c r="H57" s="99">
        <f>'H U-16'!AA58</f>
        <v>0</v>
      </c>
      <c r="I57" s="81">
        <f>'H U-16'!AC58</f>
        <v>0</v>
      </c>
      <c r="J57" s="76">
        <f>'H U-16'!AE58</f>
        <v>0</v>
      </c>
      <c r="K57" s="129">
        <f t="shared" si="11"/>
        <v>0</v>
      </c>
      <c r="L57" s="114">
        <f t="shared" si="12"/>
        <v>0</v>
      </c>
      <c r="M57" s="118">
        <f t="shared" si="13"/>
        <v>0</v>
      </c>
      <c r="N57" s="116">
        <f t="shared" si="14"/>
        <v>0</v>
      </c>
    </row>
    <row r="58" spans="1:14" ht="12.75">
      <c r="A58">
        <f t="shared" si="17"/>
        <v>55</v>
      </c>
      <c r="B58" s="54">
        <f t="shared" si="16"/>
        <v>55</v>
      </c>
      <c r="C58" s="41">
        <f>'H U-16'!C59</f>
        <v>0</v>
      </c>
      <c r="D58" s="88">
        <f>'H U-16'!D59</f>
        <v>0</v>
      </c>
      <c r="E58" s="83">
        <f>'H U-16'!U59</f>
        <v>0</v>
      </c>
      <c r="F58" s="99">
        <f>'H U-16'!W59</f>
        <v>0</v>
      </c>
      <c r="G58" s="81">
        <f>'H U-16'!Y59</f>
        <v>0</v>
      </c>
      <c r="H58" s="99">
        <f>'H U-16'!AA59</f>
        <v>0</v>
      </c>
      <c r="I58" s="81">
        <f>'H U-16'!AC59</f>
        <v>0</v>
      </c>
      <c r="J58" s="76">
        <f>'H U-16'!AE59</f>
        <v>0</v>
      </c>
      <c r="K58" s="129">
        <f t="shared" si="11"/>
        <v>0</v>
      </c>
      <c r="L58" s="114">
        <f t="shared" si="12"/>
        <v>0</v>
      </c>
      <c r="M58" s="118">
        <f t="shared" si="13"/>
        <v>0</v>
      </c>
      <c r="N58" s="116">
        <f t="shared" si="14"/>
        <v>0</v>
      </c>
    </row>
    <row r="59" spans="1:14" ht="12.75">
      <c r="A59">
        <f t="shared" si="17"/>
        <v>56</v>
      </c>
      <c r="B59" s="54">
        <f t="shared" si="16"/>
        <v>56</v>
      </c>
      <c r="C59" s="41">
        <f>'H U-16'!C60</f>
        <v>0</v>
      </c>
      <c r="D59" s="88">
        <f>'H U-16'!D60</f>
        <v>0</v>
      </c>
      <c r="E59" s="83">
        <f>'H U-16'!U60</f>
        <v>0</v>
      </c>
      <c r="F59" s="99">
        <f>'H U-16'!W60</f>
        <v>0</v>
      </c>
      <c r="G59" s="81">
        <f>'H U-16'!Y60</f>
        <v>0</v>
      </c>
      <c r="H59" s="99">
        <f>'H U-16'!AA60</f>
        <v>0</v>
      </c>
      <c r="I59" s="81">
        <f>'H U-16'!AC60</f>
        <v>0</v>
      </c>
      <c r="J59" s="76">
        <f>'H U-16'!AE60</f>
        <v>0</v>
      </c>
      <c r="K59" s="129">
        <f t="shared" si="11"/>
        <v>0</v>
      </c>
      <c r="L59" s="114">
        <f t="shared" si="12"/>
        <v>0</v>
      </c>
      <c r="M59" s="118">
        <f t="shared" si="13"/>
        <v>0</v>
      </c>
      <c r="N59" s="116">
        <f t="shared" si="14"/>
        <v>0</v>
      </c>
    </row>
    <row r="60" spans="1:14" ht="12.75">
      <c r="A60">
        <f t="shared" si="17"/>
        <v>57</v>
      </c>
      <c r="B60" s="54">
        <f t="shared" si="16"/>
        <v>57</v>
      </c>
      <c r="C60" s="41">
        <f>'H U-16'!C61</f>
        <v>0</v>
      </c>
      <c r="D60" s="88">
        <f>'H U-16'!D61</f>
        <v>0</v>
      </c>
      <c r="E60" s="83">
        <f>'H U-16'!U61</f>
        <v>0</v>
      </c>
      <c r="F60" s="99">
        <f>'H U-16'!W61</f>
        <v>0</v>
      </c>
      <c r="G60" s="81">
        <f>'H U-16'!Y61</f>
        <v>0</v>
      </c>
      <c r="H60" s="99">
        <f>'H U-16'!AA61</f>
        <v>0</v>
      </c>
      <c r="I60" s="81">
        <f>'H U-16'!AC61</f>
        <v>0</v>
      </c>
      <c r="J60" s="76">
        <f>'H U-16'!AE61</f>
        <v>0</v>
      </c>
      <c r="K60" s="129">
        <f t="shared" si="11"/>
        <v>0</v>
      </c>
      <c r="L60" s="114">
        <f t="shared" si="12"/>
        <v>0</v>
      </c>
      <c r="M60" s="118">
        <f t="shared" si="13"/>
        <v>0</v>
      </c>
      <c r="N60" s="116">
        <f t="shared" si="14"/>
        <v>0</v>
      </c>
    </row>
    <row r="61" spans="1:14" ht="12.75">
      <c r="A61">
        <f t="shared" si="17"/>
        <v>58</v>
      </c>
      <c r="B61" s="54">
        <f t="shared" si="16"/>
        <v>58</v>
      </c>
      <c r="C61" s="41">
        <f>'H U-16'!C62</f>
        <v>0</v>
      </c>
      <c r="D61" s="88">
        <f>'H U-16'!D62</f>
        <v>0</v>
      </c>
      <c r="E61" s="83">
        <f>'H U-16'!U62</f>
        <v>0</v>
      </c>
      <c r="F61" s="99">
        <f>'H U-16'!W62</f>
        <v>0</v>
      </c>
      <c r="G61" s="81">
        <f>'H U-16'!Y62</f>
        <v>0</v>
      </c>
      <c r="H61" s="99">
        <f>'H U-16'!AA62</f>
        <v>0</v>
      </c>
      <c r="I61" s="81">
        <f>'H U-16'!AC62</f>
        <v>0</v>
      </c>
      <c r="J61" s="76">
        <f>'H U-16'!AE62</f>
        <v>0</v>
      </c>
      <c r="K61" s="129">
        <f t="shared" si="11"/>
        <v>0</v>
      </c>
      <c r="L61" s="114">
        <f t="shared" si="12"/>
        <v>0</v>
      </c>
      <c r="M61" s="118">
        <f t="shared" si="13"/>
        <v>0</v>
      </c>
      <c r="N61" s="116">
        <f t="shared" si="14"/>
        <v>0</v>
      </c>
    </row>
    <row r="62" spans="1:14" ht="12.75">
      <c r="A62">
        <f t="shared" si="17"/>
        <v>59</v>
      </c>
      <c r="B62" s="54">
        <f t="shared" si="16"/>
        <v>59</v>
      </c>
      <c r="C62" s="41">
        <f>'H U-16'!C63</f>
        <v>0</v>
      </c>
      <c r="D62" s="88">
        <f>'H U-16'!D63</f>
        <v>0</v>
      </c>
      <c r="E62" s="83">
        <f>'H U-16'!U63</f>
        <v>0</v>
      </c>
      <c r="F62" s="99">
        <f>'H U-16'!W63</f>
        <v>0</v>
      </c>
      <c r="G62" s="81">
        <f>'H U-16'!Y63</f>
        <v>0</v>
      </c>
      <c r="H62" s="99">
        <f>'H U-16'!AA63</f>
        <v>0</v>
      </c>
      <c r="I62" s="81">
        <f>'H U-16'!AC63</f>
        <v>0</v>
      </c>
      <c r="J62" s="76">
        <f>'H U-16'!AE63</f>
        <v>0</v>
      </c>
      <c r="K62" s="129">
        <f t="shared" si="11"/>
        <v>0</v>
      </c>
      <c r="L62" s="114">
        <f t="shared" si="12"/>
        <v>0</v>
      </c>
      <c r="M62" s="118">
        <f t="shared" si="13"/>
        <v>0</v>
      </c>
      <c r="N62" s="116">
        <f t="shared" si="14"/>
        <v>0</v>
      </c>
    </row>
    <row r="63" spans="1:14" ht="13.5" thickBot="1">
      <c r="A63">
        <f t="shared" si="17"/>
        <v>60</v>
      </c>
      <c r="B63" s="54">
        <f t="shared" si="16"/>
        <v>60</v>
      </c>
      <c r="C63" s="56">
        <f>'H U-16'!C64</f>
        <v>0</v>
      </c>
      <c r="D63" s="89">
        <f>'H U-16'!D64</f>
        <v>0</v>
      </c>
      <c r="E63" s="97">
        <f>'H U-16'!U64</f>
        <v>0</v>
      </c>
      <c r="F63" s="100">
        <f>'H U-16'!W64</f>
        <v>0</v>
      </c>
      <c r="G63" s="103">
        <f>'H U-16'!Y64</f>
        <v>0</v>
      </c>
      <c r="H63" s="100">
        <f>'H U-16'!AA64</f>
        <v>0</v>
      </c>
      <c r="I63" s="103">
        <f>'H U-16'!AC64</f>
        <v>0</v>
      </c>
      <c r="J63" s="96">
        <f>'H U-16'!AE64</f>
        <v>0</v>
      </c>
      <c r="K63" s="129">
        <f t="shared" si="11"/>
        <v>0</v>
      </c>
      <c r="L63" s="115">
        <f t="shared" si="12"/>
        <v>0</v>
      </c>
      <c r="M63" s="119">
        <f t="shared" si="13"/>
        <v>0</v>
      </c>
      <c r="N63" s="117">
        <f t="shared" si="14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2"/>
  <dimension ref="A1:P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0" sqref="C20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1" width="11.7109375" style="0" customWidth="1"/>
    <col min="12" max="12" width="11.8515625" style="0" customWidth="1"/>
    <col min="13" max="14" width="9.140625" style="0" customWidth="1"/>
    <col min="15" max="16" width="10.8515625" style="0" bestFit="1" customWidth="1"/>
  </cols>
  <sheetData>
    <row r="1" spans="2:11" ht="16.5" thickBot="1">
      <c r="B1" s="110" t="s">
        <v>136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3" ht="22.5" customHeight="1" thickBot="1">
      <c r="B2" s="109" t="s">
        <v>130</v>
      </c>
      <c r="C2" s="58"/>
      <c r="D2" s="77"/>
      <c r="E2" s="209" t="str">
        <f>'D U-16'!AF3</f>
        <v>Funäsdalen DH</v>
      </c>
      <c r="F2" s="210"/>
      <c r="G2" s="209" t="str">
        <f>'D U-16'!AJ3</f>
        <v>Funäsdalen SG</v>
      </c>
      <c r="H2" s="210"/>
      <c r="I2" s="210" t="s">
        <v>58</v>
      </c>
      <c r="J2" s="211"/>
      <c r="K2" s="209" t="str">
        <f>'D U-16'!AR3</f>
        <v>Sälen SG</v>
      </c>
      <c r="L2" s="211"/>
      <c r="M2" s="58"/>
    </row>
    <row r="3" spans="1:16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79" t="s">
        <v>37</v>
      </c>
      <c r="L3" s="90" t="s">
        <v>38</v>
      </c>
      <c r="M3" s="140" t="s">
        <v>47</v>
      </c>
      <c r="N3" s="108" t="s">
        <v>131</v>
      </c>
      <c r="O3" s="121" t="s">
        <v>128</v>
      </c>
      <c r="P3" s="121" t="s">
        <v>129</v>
      </c>
    </row>
    <row r="4" spans="1:16" ht="13.5" thickBot="1">
      <c r="A4">
        <v>1</v>
      </c>
      <c r="B4" s="52">
        <v>1</v>
      </c>
      <c r="C4" s="53" t="str">
        <f>'D U-16'!C5</f>
        <v>Lisa Livfendahl</v>
      </c>
      <c r="D4" s="87" t="str">
        <f>'D U-16'!D5</f>
        <v>Sälens IF</v>
      </c>
      <c r="E4" s="82">
        <f>'D U-16'!AG5</f>
        <v>100</v>
      </c>
      <c r="F4" s="75">
        <f>'D U-16'!AI5</f>
        <v>100</v>
      </c>
      <c r="G4" s="52">
        <f>'H U-16'!AK5</f>
        <v>0</v>
      </c>
      <c r="H4" s="75">
        <f>'H U-16'!AM5</f>
        <v>0</v>
      </c>
      <c r="I4" s="52">
        <f>'D U-16'!AO5</f>
        <v>100</v>
      </c>
      <c r="J4" s="75">
        <f>'D U-16'!AQ5</f>
        <v>100</v>
      </c>
      <c r="K4" s="52">
        <f>'D U-16'!AS5</f>
        <v>100</v>
      </c>
      <c r="L4" s="75">
        <f>'D U-16'!AU5</f>
        <v>100</v>
      </c>
      <c r="M4" s="141">
        <f aca="true" t="shared" si="0" ref="M4:M35">SUM(E4:L4)</f>
        <v>600</v>
      </c>
      <c r="N4" s="113">
        <f aca="true" t="shared" si="1" ref="N4:N35">LARGE(E4:L4,1)+LARGE(E4:L4,2)</f>
        <v>200</v>
      </c>
      <c r="O4" s="124">
        <f aca="true" t="shared" si="2" ref="O4:O35">LARGE(E4:L4,3)</f>
        <v>100</v>
      </c>
      <c r="P4" s="123">
        <f aca="true" t="shared" si="3" ref="P4:P35">LARGE(E4:L4,4)</f>
        <v>100</v>
      </c>
    </row>
    <row r="5" spans="1:16" ht="13.5" thickBot="1">
      <c r="A5">
        <f aca="true" t="shared" si="4" ref="A5:B20">1+A4</f>
        <v>2</v>
      </c>
      <c r="B5" s="54">
        <f t="shared" si="4"/>
        <v>2</v>
      </c>
      <c r="C5" s="41" t="str">
        <f>'D U-16'!C7</f>
        <v>Louise Ekman</v>
      </c>
      <c r="D5" s="88" t="str">
        <f>'D U-16'!D7</f>
        <v>Gävle Alpina SK</v>
      </c>
      <c r="E5" s="83">
        <f>'D U-16'!AG7</f>
        <v>70</v>
      </c>
      <c r="F5" s="76">
        <f>'D U-16'!AI7</f>
        <v>55</v>
      </c>
      <c r="G5" s="81">
        <f>'H U-16'!AK6</f>
        <v>0</v>
      </c>
      <c r="H5" s="76">
        <f>'H U-16'!AM6</f>
        <v>0</v>
      </c>
      <c r="I5" s="81">
        <f>'D U-16'!AO7</f>
        <v>80</v>
      </c>
      <c r="J5" s="76">
        <f>'D U-16'!AQ7</f>
        <v>80</v>
      </c>
      <c r="K5" s="81">
        <f>'D U-16'!AS7</f>
        <v>80</v>
      </c>
      <c r="L5" s="76">
        <f>'D U-16'!AU7</f>
        <v>70</v>
      </c>
      <c r="M5" s="141">
        <f>SUM(E5:L5)</f>
        <v>435</v>
      </c>
      <c r="N5" s="113">
        <f>LARGE(E5:L5,1)+LARGE(E5:L5,2)</f>
        <v>160</v>
      </c>
      <c r="O5" s="124">
        <f>LARGE(E5:L5,3)</f>
        <v>80</v>
      </c>
      <c r="P5" s="123">
        <f>LARGE(E5:L5,4)</f>
        <v>70</v>
      </c>
    </row>
    <row r="6" spans="1:16" ht="13.5" thickBot="1">
      <c r="A6">
        <f t="shared" si="4"/>
        <v>3</v>
      </c>
      <c r="B6" s="54">
        <f t="shared" si="4"/>
        <v>3</v>
      </c>
      <c r="C6" s="41" t="str">
        <f>'D U-16'!C10</f>
        <v>Sara Nilsson</v>
      </c>
      <c r="D6" s="88" t="str">
        <f>'D U-16'!D10</f>
        <v>Gävle Alpina SK</v>
      </c>
      <c r="E6" s="83">
        <f>'D U-16'!AG10</f>
        <v>80</v>
      </c>
      <c r="F6" s="76">
        <f>'D U-16'!AI10</f>
        <v>80</v>
      </c>
      <c r="G6" s="81">
        <f>'H U-16'!AK14</f>
        <v>0</v>
      </c>
      <c r="H6" s="76">
        <f>'H U-16'!AM14</f>
        <v>0</v>
      </c>
      <c r="I6" s="81">
        <f>'D U-16'!AO10</f>
        <v>70</v>
      </c>
      <c r="J6" s="76">
        <f>'D U-16'!AQ10</f>
        <v>70</v>
      </c>
      <c r="K6" s="81">
        <f>'D U-16'!AS10</f>
        <v>0</v>
      </c>
      <c r="L6" s="76">
        <f>'D U-16'!AU10</f>
        <v>0</v>
      </c>
      <c r="M6" s="141">
        <f>SUM(E6:L6)</f>
        <v>300</v>
      </c>
      <c r="N6" s="113">
        <f>LARGE(E6:L6,1)+LARGE(E6:L6,2)</f>
        <v>160</v>
      </c>
      <c r="O6" s="124">
        <f>LARGE(E6:L6,3)</f>
        <v>70</v>
      </c>
      <c r="P6" s="123">
        <f>LARGE(E6:L6,4)</f>
        <v>70</v>
      </c>
    </row>
    <row r="7" spans="1:16" ht="13.5" thickBot="1">
      <c r="A7">
        <f t="shared" si="4"/>
        <v>4</v>
      </c>
      <c r="B7" s="54">
        <f t="shared" si="4"/>
        <v>4</v>
      </c>
      <c r="C7" s="41" t="str">
        <f>'D U-16'!C6</f>
        <v>Matilda Grundén</v>
      </c>
      <c r="D7" s="174" t="str">
        <f>'D U-16'!D6</f>
        <v>Sälens IF</v>
      </c>
      <c r="E7" s="83">
        <f>'D U-16'!AG6</f>
        <v>0</v>
      </c>
      <c r="F7" s="76">
        <f>'D U-16'!AI6</f>
        <v>0</v>
      </c>
      <c r="G7" s="81">
        <f>'H U-16'!AK9</f>
        <v>0</v>
      </c>
      <c r="H7" s="76">
        <f>'H U-16'!AM9</f>
        <v>0</v>
      </c>
      <c r="I7" s="81">
        <f>'D U-16'!AO6</f>
        <v>0</v>
      </c>
      <c r="J7" s="76">
        <f>'D U-16'!AQ6</f>
        <v>0</v>
      </c>
      <c r="K7" s="81">
        <f>'D U-16'!AS6</f>
        <v>70</v>
      </c>
      <c r="L7" s="76">
        <f>'D U-16'!AU6</f>
        <v>80</v>
      </c>
      <c r="M7" s="141">
        <f>SUM(E7:L7)</f>
        <v>150</v>
      </c>
      <c r="N7" s="113">
        <f>LARGE(E7:L7,1)+LARGE(E7:L7,2)</f>
        <v>150</v>
      </c>
      <c r="O7" s="124">
        <f>LARGE(E7:L7,3)</f>
        <v>0</v>
      </c>
      <c r="P7" s="123">
        <f>LARGE(E7:L7,4)</f>
        <v>0</v>
      </c>
    </row>
    <row r="8" spans="1:16" ht="13.5" thickBot="1">
      <c r="A8">
        <f t="shared" si="4"/>
        <v>5</v>
      </c>
      <c r="B8" s="54">
        <f t="shared" si="4"/>
        <v>5</v>
      </c>
      <c r="C8" s="41" t="str">
        <f>'D U-16'!C12</f>
        <v>Minna Åström</v>
      </c>
      <c r="D8" s="88" t="str">
        <f>'D U-16'!D12</f>
        <v>Örebro SLF</v>
      </c>
      <c r="E8" s="83">
        <f>'D U-16'!AG12</f>
        <v>0</v>
      </c>
      <c r="F8" s="76">
        <f>'D U-16'!AI12</f>
        <v>70</v>
      </c>
      <c r="G8" s="81">
        <f>'H U-16'!AK8</f>
        <v>0</v>
      </c>
      <c r="H8" s="76">
        <f>'H U-16'!AM8</f>
        <v>0</v>
      </c>
      <c r="I8" s="81">
        <f>'D U-16'!AO12</f>
        <v>0</v>
      </c>
      <c r="J8" s="76">
        <f>'D U-16'!AQ12</f>
        <v>55</v>
      </c>
      <c r="K8" s="81">
        <f>'D U-16'!AS12</f>
        <v>55</v>
      </c>
      <c r="L8" s="76">
        <f>'D U-16'!AU12</f>
        <v>55</v>
      </c>
      <c r="M8" s="141">
        <f t="shared" si="0"/>
        <v>235</v>
      </c>
      <c r="N8" s="113">
        <f t="shared" si="1"/>
        <v>125</v>
      </c>
      <c r="O8" s="124">
        <f t="shared" si="2"/>
        <v>55</v>
      </c>
      <c r="P8" s="123">
        <f t="shared" si="3"/>
        <v>55</v>
      </c>
    </row>
    <row r="9" spans="1:16" ht="13.5" thickBot="1">
      <c r="A9">
        <f t="shared" si="4"/>
        <v>6</v>
      </c>
      <c r="B9" s="54">
        <f t="shared" si="4"/>
        <v>6</v>
      </c>
      <c r="C9" s="41" t="str">
        <f>'D U-16'!C9</f>
        <v>Sofia Raij</v>
      </c>
      <c r="D9" s="88" t="str">
        <f>'D U-16'!D9</f>
        <v>Kils SLK</v>
      </c>
      <c r="E9" s="83">
        <f>'D U-16'!AG9</f>
        <v>60</v>
      </c>
      <c r="F9" s="76">
        <f>'D U-16'!AI9</f>
        <v>60</v>
      </c>
      <c r="G9" s="81">
        <f>'H U-16'!AK7</f>
        <v>0</v>
      </c>
      <c r="H9" s="76">
        <f>'H U-16'!AM7</f>
        <v>0</v>
      </c>
      <c r="I9" s="81">
        <f>'D U-16'!AO9</f>
        <v>60</v>
      </c>
      <c r="J9" s="76">
        <f>'D U-16'!AQ9</f>
        <v>60</v>
      </c>
      <c r="K9" s="81">
        <f>'D U-16'!AS9</f>
        <v>60</v>
      </c>
      <c r="L9" s="76">
        <f>'D U-16'!AU9</f>
        <v>60</v>
      </c>
      <c r="M9" s="141">
        <f aca="true" t="shared" si="5" ref="M9:M14">SUM(E9:L9)</f>
        <v>360</v>
      </c>
      <c r="N9" s="113">
        <f aca="true" t="shared" si="6" ref="N9:N14">LARGE(E9:L9,1)+LARGE(E9:L9,2)</f>
        <v>120</v>
      </c>
      <c r="O9" s="124">
        <f aca="true" t="shared" si="7" ref="O9:O14">LARGE(E9:L9,3)</f>
        <v>60</v>
      </c>
      <c r="P9" s="123">
        <f aca="true" t="shared" si="8" ref="P9:P14">LARGE(E9:L9,4)</f>
        <v>60</v>
      </c>
    </row>
    <row r="10" spans="1:16" ht="13.5" thickBot="1">
      <c r="A10">
        <f t="shared" si="4"/>
        <v>7</v>
      </c>
      <c r="B10" s="54">
        <f t="shared" si="4"/>
        <v>7</v>
      </c>
      <c r="C10" s="41" t="str">
        <f>'D U-16'!C8</f>
        <v>Lisa Andersson</v>
      </c>
      <c r="D10" s="88" t="str">
        <f>'D U-16'!D8</f>
        <v>Gävle Alpina SK</v>
      </c>
      <c r="E10" s="83">
        <f>'D U-16'!AG8</f>
        <v>55</v>
      </c>
      <c r="F10" s="76">
        <f>'D U-16'!AI8</f>
        <v>50</v>
      </c>
      <c r="G10" s="81">
        <f>'H U-16'!AK12</f>
        <v>0</v>
      </c>
      <c r="H10" s="76">
        <f>'H U-16'!AM12</f>
        <v>0</v>
      </c>
      <c r="I10" s="81">
        <f>'D U-16'!AO8</f>
        <v>55</v>
      </c>
      <c r="J10" s="76">
        <f>'D U-16'!AQ8</f>
        <v>50</v>
      </c>
      <c r="K10" s="81">
        <f>'D U-16'!AS8</f>
        <v>50</v>
      </c>
      <c r="L10" s="76">
        <f>'D U-16'!AU8</f>
        <v>50</v>
      </c>
      <c r="M10" s="141">
        <f t="shared" si="5"/>
        <v>310</v>
      </c>
      <c r="N10" s="113">
        <f t="shared" si="6"/>
        <v>110</v>
      </c>
      <c r="O10" s="124">
        <f t="shared" si="7"/>
        <v>50</v>
      </c>
      <c r="P10" s="123">
        <f t="shared" si="8"/>
        <v>50</v>
      </c>
    </row>
    <row r="11" spans="1:16" ht="13.5" thickBot="1">
      <c r="A11">
        <f t="shared" si="4"/>
        <v>8</v>
      </c>
      <c r="B11" s="54">
        <f t="shared" si="4"/>
        <v>8</v>
      </c>
      <c r="C11" s="41" t="str">
        <f>'D U-16'!C15</f>
        <v>Emilia Ståhlbom</v>
      </c>
      <c r="D11" s="88" t="str">
        <f>'D U-16'!D15</f>
        <v>Kumla SF</v>
      </c>
      <c r="E11" s="83">
        <f>'D U-16'!AG15</f>
        <v>0</v>
      </c>
      <c r="F11" s="76">
        <f>'D U-16'!AI15</f>
        <v>0</v>
      </c>
      <c r="G11" s="81">
        <f>'H U-16'!AK15</f>
        <v>0</v>
      </c>
      <c r="H11" s="76">
        <f>'H U-16'!AM15</f>
        <v>0</v>
      </c>
      <c r="I11" s="81">
        <f>'D U-16'!AO15</f>
        <v>50</v>
      </c>
      <c r="J11" s="76">
        <f>'D U-16'!AQ15</f>
        <v>48</v>
      </c>
      <c r="K11" s="81">
        <f>'D U-16'!AS15</f>
        <v>0</v>
      </c>
      <c r="L11" s="76">
        <f>'D U-16'!AU15</f>
        <v>0</v>
      </c>
      <c r="M11" s="141">
        <f t="shared" si="5"/>
        <v>98</v>
      </c>
      <c r="N11" s="113">
        <f t="shared" si="6"/>
        <v>98</v>
      </c>
      <c r="O11" s="124">
        <f t="shared" si="7"/>
        <v>0</v>
      </c>
      <c r="P11" s="123">
        <f t="shared" si="8"/>
        <v>0</v>
      </c>
    </row>
    <row r="12" spans="1:16" ht="13.5" thickBot="1">
      <c r="A12">
        <f t="shared" si="4"/>
        <v>9</v>
      </c>
      <c r="B12" s="54">
        <f t="shared" si="4"/>
        <v>9</v>
      </c>
      <c r="C12" s="41" t="str">
        <f>'D U-16'!C14</f>
        <v>Caroline Börjesson</v>
      </c>
      <c r="D12" s="176" t="str">
        <f>'D U-16'!D14</f>
        <v>Valfjällets SLK</v>
      </c>
      <c r="E12" s="83">
        <f>'D U-16'!AG14</f>
        <v>50</v>
      </c>
      <c r="F12" s="76">
        <f>'D U-16'!AI14</f>
        <v>46</v>
      </c>
      <c r="G12" s="81">
        <f>'H U-16'!AK13</f>
        <v>0</v>
      </c>
      <c r="H12" s="76">
        <f>'H U-16'!AM13</f>
        <v>0</v>
      </c>
      <c r="I12" s="81">
        <f>'D U-16'!AO14</f>
        <v>46</v>
      </c>
      <c r="J12" s="76">
        <f>'D U-16'!AQ14</f>
        <v>44</v>
      </c>
      <c r="K12" s="81">
        <f>'D U-16'!AS14</f>
        <v>44</v>
      </c>
      <c r="L12" s="76">
        <f>'D U-16'!AU14</f>
        <v>44</v>
      </c>
      <c r="M12" s="141">
        <f>SUM(E12:L12)</f>
        <v>274</v>
      </c>
      <c r="N12" s="113">
        <f>LARGE(E12:L12,1)+LARGE(E12:L12,2)</f>
        <v>96</v>
      </c>
      <c r="O12" s="124">
        <f>LARGE(E12:L12,3)</f>
        <v>46</v>
      </c>
      <c r="P12" s="123">
        <f>LARGE(E12:L12,4)</f>
        <v>44</v>
      </c>
    </row>
    <row r="13" spans="1:16" ht="13.5" thickBot="1">
      <c r="A13">
        <f t="shared" si="4"/>
        <v>10</v>
      </c>
      <c r="B13" s="54">
        <f t="shared" si="4"/>
        <v>10</v>
      </c>
      <c r="C13" s="41" t="str">
        <f>'D U-16'!C13</f>
        <v>Moa Kjellberg</v>
      </c>
      <c r="D13" s="88" t="str">
        <f>'D U-16'!D13</f>
        <v>IFK Falun</v>
      </c>
      <c r="E13" s="83">
        <f>'D U-16'!AG13</f>
        <v>48</v>
      </c>
      <c r="F13" s="76">
        <f>'D U-16'!AI13</f>
        <v>48</v>
      </c>
      <c r="G13" s="81">
        <f>'H U-16'!AK10</f>
        <v>0</v>
      </c>
      <c r="H13" s="76">
        <f>'H U-16'!AM10</f>
        <v>0</v>
      </c>
      <c r="I13" s="81">
        <f>'D U-16'!AO13</f>
        <v>48</v>
      </c>
      <c r="J13" s="76">
        <f>'D U-16'!AQ13</f>
        <v>46</v>
      </c>
      <c r="K13" s="81">
        <f>'D U-16'!AS13</f>
        <v>48</v>
      </c>
      <c r="L13" s="76">
        <f>'D U-16'!AU13</f>
        <v>46</v>
      </c>
      <c r="M13" s="141">
        <f>SUM(E13:L13)</f>
        <v>284</v>
      </c>
      <c r="N13" s="113">
        <f>LARGE(E13:L13,1)+LARGE(E13:L13,2)</f>
        <v>96</v>
      </c>
      <c r="O13" s="124">
        <f>LARGE(E13:L13,3)</f>
        <v>48</v>
      </c>
      <c r="P13" s="123">
        <f>LARGE(E13:L13,4)</f>
        <v>48</v>
      </c>
    </row>
    <row r="14" spans="1:16" ht="13.5" thickBot="1">
      <c r="A14">
        <f t="shared" si="4"/>
        <v>11</v>
      </c>
      <c r="B14" s="55">
        <f t="shared" si="4"/>
        <v>11</v>
      </c>
      <c r="C14" s="56" t="str">
        <f>'D U-16'!C16</f>
        <v>Lina Österberg</v>
      </c>
      <c r="D14" s="89" t="str">
        <f>'D U-16'!D16</f>
        <v>IFK Falun</v>
      </c>
      <c r="E14" s="97">
        <f>'D U-16'!AG16</f>
        <v>0</v>
      </c>
      <c r="F14" s="96">
        <f>'D U-16'!AI16</f>
        <v>0</v>
      </c>
      <c r="G14" s="103">
        <f>'H U-16'!AK16</f>
        <v>0</v>
      </c>
      <c r="H14" s="96">
        <f>'H U-16'!AM16</f>
        <v>0</v>
      </c>
      <c r="I14" s="103">
        <f>'D U-16'!AO16</f>
        <v>0</v>
      </c>
      <c r="J14" s="96">
        <f>'D U-16'!AQ16</f>
        <v>0</v>
      </c>
      <c r="K14" s="103">
        <f>'D U-16'!AS16</f>
        <v>46</v>
      </c>
      <c r="L14" s="96">
        <f>'D U-16'!AU16</f>
        <v>48</v>
      </c>
      <c r="M14" s="231">
        <f t="shared" si="5"/>
        <v>94</v>
      </c>
      <c r="N14" s="232">
        <f t="shared" si="6"/>
        <v>94</v>
      </c>
      <c r="O14" s="233">
        <f t="shared" si="7"/>
        <v>0</v>
      </c>
      <c r="P14" s="234">
        <f t="shared" si="8"/>
        <v>0</v>
      </c>
    </row>
    <row r="15" spans="1:16" ht="13.5" thickBot="1">
      <c r="A15">
        <f t="shared" si="4"/>
        <v>12</v>
      </c>
      <c r="B15" s="222">
        <f t="shared" si="4"/>
        <v>12</v>
      </c>
      <c r="C15" s="223" t="str">
        <f>'D U-16'!C11</f>
        <v>Malin Persson</v>
      </c>
      <c r="D15" s="224" t="str">
        <f>'D U-16'!D11</f>
        <v>IFK Borlänge</v>
      </c>
      <c r="E15" s="225">
        <f>'D U-16'!AG11</f>
        <v>0</v>
      </c>
      <c r="F15" s="226">
        <f>'D U-16'!AI11</f>
        <v>0</v>
      </c>
      <c r="G15" s="227">
        <f>'H U-16'!AK11</f>
        <v>0</v>
      </c>
      <c r="H15" s="226">
        <f>'H U-16'!AM11</f>
        <v>0</v>
      </c>
      <c r="I15" s="227">
        <f>'D U-16'!AO11</f>
        <v>0</v>
      </c>
      <c r="J15" s="226">
        <f>'D U-16'!AQ11</f>
        <v>0</v>
      </c>
      <c r="K15" s="227">
        <f>'D U-16'!AS11</f>
        <v>0</v>
      </c>
      <c r="L15" s="226">
        <f>'D U-16'!AU11</f>
        <v>0</v>
      </c>
      <c r="M15" s="242">
        <f t="shared" si="0"/>
        <v>0</v>
      </c>
      <c r="N15" s="243">
        <f t="shared" si="1"/>
        <v>0</v>
      </c>
      <c r="O15" s="244">
        <f t="shared" si="2"/>
        <v>0</v>
      </c>
      <c r="P15" s="245">
        <f t="shared" si="3"/>
        <v>0</v>
      </c>
    </row>
    <row r="16" spans="1:16" ht="13.5" thickBot="1">
      <c r="A16">
        <f t="shared" si="4"/>
        <v>13</v>
      </c>
      <c r="B16" s="222">
        <f t="shared" si="4"/>
        <v>13</v>
      </c>
      <c r="C16" s="223" t="str">
        <f>'D U-16'!C17</f>
        <v>Lovisa Lindström</v>
      </c>
      <c r="D16" s="224" t="str">
        <f>'D U-16'!D17</f>
        <v>Kumla SF</v>
      </c>
      <c r="E16" s="225">
        <f>'D U-16'!AG17</f>
        <v>0</v>
      </c>
      <c r="F16" s="226">
        <f>'D U-16'!AI17</f>
        <v>0</v>
      </c>
      <c r="G16" s="227">
        <f>'H U-16'!AK17</f>
        <v>0</v>
      </c>
      <c r="H16" s="226">
        <f>'H U-16'!AM17</f>
        <v>0</v>
      </c>
      <c r="I16" s="227">
        <f>'D U-16'!AO17</f>
        <v>0</v>
      </c>
      <c r="J16" s="226">
        <f>'D U-16'!AQ17</f>
        <v>0</v>
      </c>
      <c r="K16" s="227">
        <f>'D U-16'!AS17</f>
        <v>0</v>
      </c>
      <c r="L16" s="226">
        <f>'D U-16'!AU17</f>
        <v>0</v>
      </c>
      <c r="M16" s="141">
        <f t="shared" si="0"/>
        <v>0</v>
      </c>
      <c r="N16" s="228">
        <f t="shared" si="1"/>
        <v>0</v>
      </c>
      <c r="O16" s="229">
        <f t="shared" si="2"/>
        <v>0</v>
      </c>
      <c r="P16" s="230">
        <f t="shared" si="3"/>
        <v>0</v>
      </c>
    </row>
    <row r="17" spans="1:16" ht="13.5" thickBot="1">
      <c r="A17">
        <f t="shared" si="4"/>
        <v>14</v>
      </c>
      <c r="B17" s="54">
        <f t="shared" si="4"/>
        <v>14</v>
      </c>
      <c r="C17" s="41" t="str">
        <f>'D U-16'!C18</f>
        <v>Klara Norling</v>
      </c>
      <c r="D17" s="88" t="str">
        <f>'D U-16'!D18</f>
        <v>IFK Falun</v>
      </c>
      <c r="E17" s="83">
        <f>'D U-16'!AG18</f>
        <v>0</v>
      </c>
      <c r="F17" s="76">
        <f>'D U-16'!AI18</f>
        <v>0</v>
      </c>
      <c r="G17" s="81">
        <f>'H U-16'!AK22</f>
        <v>0</v>
      </c>
      <c r="H17" s="76">
        <f>'H U-16'!AM22</f>
        <v>0</v>
      </c>
      <c r="I17" s="81">
        <f>'D U-16'!AO18</f>
        <v>0</v>
      </c>
      <c r="J17" s="76">
        <f>'D U-16'!AQ18</f>
        <v>0</v>
      </c>
      <c r="K17" s="81">
        <f>'D U-16'!AS18</f>
        <v>0</v>
      </c>
      <c r="L17" s="76">
        <f>'D U-16'!AU18</f>
        <v>0</v>
      </c>
      <c r="M17" s="141">
        <f t="shared" si="0"/>
        <v>0</v>
      </c>
      <c r="N17" s="113">
        <f t="shared" si="1"/>
        <v>0</v>
      </c>
      <c r="O17" s="124">
        <f t="shared" si="2"/>
        <v>0</v>
      </c>
      <c r="P17" s="123">
        <f t="shared" si="3"/>
        <v>0</v>
      </c>
    </row>
    <row r="18" spans="1:16" ht="13.5" thickBot="1">
      <c r="A18">
        <f t="shared" si="4"/>
        <v>15</v>
      </c>
      <c r="B18" s="54">
        <f t="shared" si="4"/>
        <v>15</v>
      </c>
      <c r="C18" s="41" t="str">
        <f>'D U-16'!C19</f>
        <v>Fanny Midér</v>
      </c>
      <c r="D18" s="88" t="str">
        <f>'D U-16'!D19</f>
        <v>Norrbärke SK Alpin</v>
      </c>
      <c r="E18" s="83">
        <f>'D U-16'!AG19</f>
        <v>0</v>
      </c>
      <c r="F18" s="76">
        <f>'D U-16'!AI19</f>
        <v>0</v>
      </c>
      <c r="G18" s="81">
        <f>'H U-16'!AK31</f>
        <v>0</v>
      </c>
      <c r="H18" s="76">
        <f>'H U-16'!AM31</f>
        <v>0</v>
      </c>
      <c r="I18" s="81">
        <f>'D U-16'!AO19</f>
        <v>0</v>
      </c>
      <c r="J18" s="76">
        <f>'D U-16'!AQ19</f>
        <v>0</v>
      </c>
      <c r="K18" s="81">
        <f>'D U-16'!AS19</f>
        <v>0</v>
      </c>
      <c r="L18" s="76">
        <f>'D U-16'!AU19</f>
        <v>0</v>
      </c>
      <c r="M18" s="141">
        <f t="shared" si="0"/>
        <v>0</v>
      </c>
      <c r="N18" s="113">
        <f t="shared" si="1"/>
        <v>0</v>
      </c>
      <c r="O18" s="124">
        <f t="shared" si="2"/>
        <v>0</v>
      </c>
      <c r="P18" s="123">
        <f t="shared" si="3"/>
        <v>0</v>
      </c>
    </row>
    <row r="19" spans="1:16" ht="13.5" thickBot="1">
      <c r="A19">
        <f t="shared" si="4"/>
        <v>16</v>
      </c>
      <c r="B19" s="54">
        <f t="shared" si="4"/>
        <v>16</v>
      </c>
      <c r="C19" s="41" t="str">
        <f>'D U-16'!C20</f>
        <v>Madeleine Könberg </v>
      </c>
      <c r="D19" s="88" t="str">
        <f>'D U-16'!D20</f>
        <v>Norrbärke SK Alpin</v>
      </c>
      <c r="E19" s="83">
        <f>'D U-16'!AG20</f>
        <v>0</v>
      </c>
      <c r="F19" s="76">
        <f>'D U-16'!AI20</f>
        <v>0</v>
      </c>
      <c r="G19" s="81">
        <f>'H U-16'!AK23</f>
        <v>0</v>
      </c>
      <c r="H19" s="76">
        <f>'H U-16'!AM23</f>
        <v>0</v>
      </c>
      <c r="I19" s="81">
        <f>'D U-16'!AO20</f>
        <v>0</v>
      </c>
      <c r="J19" s="76">
        <f>'D U-16'!AQ20</f>
        <v>0</v>
      </c>
      <c r="K19" s="81">
        <f>'D U-16'!AS20</f>
        <v>0</v>
      </c>
      <c r="L19" s="76">
        <f>'D U-16'!AU20</f>
        <v>0</v>
      </c>
      <c r="M19" s="141">
        <f t="shared" si="0"/>
        <v>0</v>
      </c>
      <c r="N19" s="113">
        <f t="shared" si="1"/>
        <v>0</v>
      </c>
      <c r="O19" s="124">
        <f t="shared" si="2"/>
        <v>0</v>
      </c>
      <c r="P19" s="123">
        <f t="shared" si="3"/>
        <v>0</v>
      </c>
    </row>
    <row r="20" spans="1:16" ht="13.5" thickBot="1">
      <c r="A20">
        <f t="shared" si="4"/>
        <v>17</v>
      </c>
      <c r="B20" s="54">
        <f t="shared" si="4"/>
        <v>17</v>
      </c>
      <c r="C20" s="221">
        <f>'D U-16'!C21</f>
        <v>0</v>
      </c>
      <c r="D20" s="176">
        <f>'D U-16'!D21</f>
        <v>0</v>
      </c>
      <c r="E20" s="83">
        <f>'D U-16'!AG21</f>
        <v>0</v>
      </c>
      <c r="F20" s="76">
        <f>'D U-16'!AI21</f>
        <v>0</v>
      </c>
      <c r="G20" s="81">
        <f>'H U-16'!AK23</f>
        <v>0</v>
      </c>
      <c r="H20" s="76">
        <f>'H U-16'!AM23</f>
        <v>0</v>
      </c>
      <c r="I20" s="81">
        <f>'D U-16'!AO21</f>
        <v>0</v>
      </c>
      <c r="J20" s="76">
        <f>'D U-16'!AQ21</f>
        <v>0</v>
      </c>
      <c r="K20" s="81">
        <f>'D U-16'!AS21</f>
        <v>0</v>
      </c>
      <c r="L20" s="76">
        <f>'D U-16'!AU21</f>
        <v>0</v>
      </c>
      <c r="M20" s="141">
        <f>SUM(E20:L20)</f>
        <v>0</v>
      </c>
      <c r="N20" s="113">
        <f>LARGE(E20:L20,1)+LARGE(E20:L20,2)</f>
        <v>0</v>
      </c>
      <c r="O20" s="124">
        <f>LARGE(E20:L20,3)</f>
        <v>0</v>
      </c>
      <c r="P20" s="123">
        <f>LARGE(E20:L20,4)</f>
        <v>0</v>
      </c>
    </row>
    <row r="21" spans="1:16" ht="13.5" thickBot="1">
      <c r="A21">
        <f aca="true" t="shared" si="9" ref="A21:B36">1+A20</f>
        <v>18</v>
      </c>
      <c r="B21" s="54">
        <f t="shared" si="9"/>
        <v>18</v>
      </c>
      <c r="C21" s="221">
        <f>'D U-16'!C22</f>
        <v>0</v>
      </c>
      <c r="D21" s="176">
        <f>'D U-16'!D22</f>
        <v>0</v>
      </c>
      <c r="E21" s="83">
        <f>'D U-16'!AG22</f>
        <v>0</v>
      </c>
      <c r="F21" s="76">
        <f>'D U-16'!AI22</f>
        <v>0</v>
      </c>
      <c r="G21" s="81">
        <f>'H U-16'!AK24</f>
        <v>0</v>
      </c>
      <c r="H21" s="76">
        <f>'H U-16'!AM24</f>
        <v>0</v>
      </c>
      <c r="I21" s="81">
        <f>'D U-16'!AO22</f>
        <v>0</v>
      </c>
      <c r="J21" s="76">
        <f>'D U-16'!AQ22</f>
        <v>0</v>
      </c>
      <c r="K21" s="81">
        <f>'D U-16'!AS22</f>
        <v>0</v>
      </c>
      <c r="L21" s="76">
        <f>'D U-16'!AU22</f>
        <v>0</v>
      </c>
      <c r="M21" s="141">
        <f t="shared" si="0"/>
        <v>0</v>
      </c>
      <c r="N21" s="113">
        <f t="shared" si="1"/>
        <v>0</v>
      </c>
      <c r="O21" s="124">
        <f t="shared" si="2"/>
        <v>0</v>
      </c>
      <c r="P21" s="123">
        <f t="shared" si="3"/>
        <v>0</v>
      </c>
    </row>
    <row r="22" spans="1:16" ht="13.5" thickBot="1">
      <c r="A22">
        <f t="shared" si="9"/>
        <v>19</v>
      </c>
      <c r="B22" s="54">
        <f t="shared" si="9"/>
        <v>19</v>
      </c>
      <c r="C22" s="41">
        <f>'D U-16'!C23</f>
        <v>0</v>
      </c>
      <c r="D22" s="176">
        <f>'D U-16'!D23</f>
        <v>0</v>
      </c>
      <c r="E22" s="83">
        <f>'D U-16'!AG23</f>
        <v>0</v>
      </c>
      <c r="F22" s="76">
        <f>'D U-16'!AI23</f>
        <v>0</v>
      </c>
      <c r="G22" s="81">
        <f>'H U-16'!AK19</f>
        <v>0</v>
      </c>
      <c r="H22" s="76">
        <f>'H U-16'!AM19</f>
        <v>0</v>
      </c>
      <c r="I22" s="81">
        <f>'D U-16'!AO23</f>
        <v>0</v>
      </c>
      <c r="J22" s="76">
        <f>'D U-16'!AQ23</f>
        <v>0</v>
      </c>
      <c r="K22" s="81">
        <f>'D U-16'!AS23</f>
        <v>0</v>
      </c>
      <c r="L22" s="76">
        <f>'D U-16'!AU23</f>
        <v>0</v>
      </c>
      <c r="M22" s="141">
        <f t="shared" si="0"/>
        <v>0</v>
      </c>
      <c r="N22" s="113">
        <f t="shared" si="1"/>
        <v>0</v>
      </c>
      <c r="O22" s="124">
        <f t="shared" si="2"/>
        <v>0</v>
      </c>
      <c r="P22" s="123">
        <f t="shared" si="3"/>
        <v>0</v>
      </c>
    </row>
    <row r="23" spans="1:16" ht="13.5" thickBot="1">
      <c r="A23">
        <f t="shared" si="9"/>
        <v>20</v>
      </c>
      <c r="B23" s="54">
        <f t="shared" si="9"/>
        <v>20</v>
      </c>
      <c r="C23" s="41">
        <f>'D U-16'!C24</f>
        <v>0</v>
      </c>
      <c r="D23" s="88">
        <f>'D U-16'!D24</f>
        <v>0</v>
      </c>
      <c r="E23" s="83">
        <f>'D U-16'!AG24</f>
        <v>0</v>
      </c>
      <c r="F23" s="76">
        <f>'D U-16'!AI24</f>
        <v>0</v>
      </c>
      <c r="G23" s="81">
        <f>'H U-16'!AK21</f>
        <v>0</v>
      </c>
      <c r="H23" s="76">
        <f>'H U-16'!AM21</f>
        <v>0</v>
      </c>
      <c r="I23" s="81">
        <f>'D U-16'!AO24</f>
        <v>0</v>
      </c>
      <c r="J23" s="76">
        <f>'D U-16'!AQ24</f>
        <v>0</v>
      </c>
      <c r="K23" s="81">
        <f>'D U-16'!AS24</f>
        <v>0</v>
      </c>
      <c r="L23" s="76">
        <f>'D U-16'!AU24</f>
        <v>0</v>
      </c>
      <c r="M23" s="141">
        <f t="shared" si="0"/>
        <v>0</v>
      </c>
      <c r="N23" s="113">
        <f t="shared" si="1"/>
        <v>0</v>
      </c>
      <c r="O23" s="124">
        <f t="shared" si="2"/>
        <v>0</v>
      </c>
      <c r="P23" s="123">
        <f t="shared" si="3"/>
        <v>0</v>
      </c>
    </row>
    <row r="24" spans="1:16" ht="13.5" thickBot="1">
      <c r="A24">
        <f t="shared" si="9"/>
        <v>21</v>
      </c>
      <c r="B24" s="54">
        <f t="shared" si="9"/>
        <v>21</v>
      </c>
      <c r="C24" s="41">
        <f>'D U-16'!C25</f>
        <v>0</v>
      </c>
      <c r="D24" s="88">
        <f>'D U-16'!D25</f>
        <v>0</v>
      </c>
      <c r="E24" s="83">
        <f>'D U-16'!AG25</f>
        <v>0</v>
      </c>
      <c r="F24" s="76">
        <f>'D U-16'!AI25</f>
        <v>0</v>
      </c>
      <c r="G24" s="81">
        <f>'H U-16'!AK26</f>
        <v>0</v>
      </c>
      <c r="H24" s="76">
        <f>'H U-16'!AM26</f>
        <v>0</v>
      </c>
      <c r="I24" s="81">
        <f>'D U-16'!AO25</f>
        <v>0</v>
      </c>
      <c r="J24" s="76">
        <f>'D U-16'!AQ25</f>
        <v>0</v>
      </c>
      <c r="K24" s="81">
        <f>'D U-16'!AS25</f>
        <v>0</v>
      </c>
      <c r="L24" s="76">
        <f>'D U-16'!AU25</f>
        <v>0</v>
      </c>
      <c r="M24" s="141">
        <f t="shared" si="0"/>
        <v>0</v>
      </c>
      <c r="N24" s="113">
        <f t="shared" si="1"/>
        <v>0</v>
      </c>
      <c r="O24" s="124">
        <f t="shared" si="2"/>
        <v>0</v>
      </c>
      <c r="P24" s="123">
        <f t="shared" si="3"/>
        <v>0</v>
      </c>
    </row>
    <row r="25" spans="1:16" ht="13.5" thickBot="1">
      <c r="A25">
        <f t="shared" si="9"/>
        <v>22</v>
      </c>
      <c r="B25" s="54">
        <f t="shared" si="9"/>
        <v>22</v>
      </c>
      <c r="C25" s="41">
        <f>'D U-16'!C26</f>
        <v>0</v>
      </c>
      <c r="D25" s="88">
        <f>'D U-16'!D26</f>
        <v>0</v>
      </c>
      <c r="E25" s="83">
        <f>'D U-16'!AG26</f>
        <v>0</v>
      </c>
      <c r="F25" s="76">
        <f>'D U-16'!AI26</f>
        <v>0</v>
      </c>
      <c r="G25" s="81">
        <f>'H U-16'!AK25</f>
        <v>0</v>
      </c>
      <c r="H25" s="76">
        <f>'H U-16'!AM25</f>
        <v>0</v>
      </c>
      <c r="I25" s="81">
        <f>'D U-16'!AO26</f>
        <v>0</v>
      </c>
      <c r="J25" s="76">
        <f>'D U-16'!AQ26</f>
        <v>0</v>
      </c>
      <c r="K25" s="81">
        <f>'D U-16'!AS26</f>
        <v>0</v>
      </c>
      <c r="L25" s="76">
        <f>'D U-16'!AU26</f>
        <v>0</v>
      </c>
      <c r="M25" s="141">
        <f t="shared" si="0"/>
        <v>0</v>
      </c>
      <c r="N25" s="113">
        <f t="shared" si="1"/>
        <v>0</v>
      </c>
      <c r="O25" s="124">
        <f t="shared" si="2"/>
        <v>0</v>
      </c>
      <c r="P25" s="123">
        <f t="shared" si="3"/>
        <v>0</v>
      </c>
    </row>
    <row r="26" spans="1:16" ht="13.5" thickBot="1">
      <c r="A26">
        <f t="shared" si="9"/>
        <v>23</v>
      </c>
      <c r="B26" s="54">
        <f t="shared" si="9"/>
        <v>23</v>
      </c>
      <c r="C26" s="41">
        <f>'D U-16'!C27</f>
        <v>0</v>
      </c>
      <c r="D26" s="88">
        <f>'D U-16'!D27</f>
        <v>0</v>
      </c>
      <c r="E26" s="83">
        <f>'D U-16'!AG27</f>
        <v>0</v>
      </c>
      <c r="F26" s="76">
        <f>'D U-16'!AI27</f>
        <v>0</v>
      </c>
      <c r="G26" s="81">
        <f>'H U-16'!AK28</f>
        <v>0</v>
      </c>
      <c r="H26" s="76">
        <f>'H U-16'!AM28</f>
        <v>0</v>
      </c>
      <c r="I26" s="81">
        <f>'D U-16'!AO27</f>
        <v>0</v>
      </c>
      <c r="J26" s="76">
        <f>'D U-16'!AQ27</f>
        <v>0</v>
      </c>
      <c r="K26" s="81">
        <f>'D U-16'!AS27</f>
        <v>0</v>
      </c>
      <c r="L26" s="76">
        <f>'D U-16'!AU27</f>
        <v>0</v>
      </c>
      <c r="M26" s="141">
        <f t="shared" si="0"/>
        <v>0</v>
      </c>
      <c r="N26" s="113">
        <f t="shared" si="1"/>
        <v>0</v>
      </c>
      <c r="O26" s="124">
        <f t="shared" si="2"/>
        <v>0</v>
      </c>
      <c r="P26" s="123">
        <f t="shared" si="3"/>
        <v>0</v>
      </c>
    </row>
    <row r="27" spans="1:16" ht="13.5" thickBot="1">
      <c r="A27">
        <f t="shared" si="9"/>
        <v>24</v>
      </c>
      <c r="B27" s="54">
        <f t="shared" si="9"/>
        <v>24</v>
      </c>
      <c r="C27" s="41">
        <f>'D U-16'!C28</f>
        <v>0</v>
      </c>
      <c r="D27" s="88">
        <f>'D U-16'!D28</f>
        <v>0</v>
      </c>
      <c r="E27" s="83">
        <f>'D U-16'!AG28</f>
        <v>0</v>
      </c>
      <c r="F27" s="76">
        <f>'D U-16'!AI28</f>
        <v>0</v>
      </c>
      <c r="G27" s="81">
        <f>'H U-16'!AK27</f>
        <v>0</v>
      </c>
      <c r="H27" s="76">
        <f>'H U-16'!AM27</f>
        <v>0</v>
      </c>
      <c r="I27" s="81">
        <f>'D U-16'!AO28</f>
        <v>0</v>
      </c>
      <c r="J27" s="76">
        <f>'D U-16'!AQ28</f>
        <v>0</v>
      </c>
      <c r="K27" s="81">
        <f>'D U-16'!AS28</f>
        <v>0</v>
      </c>
      <c r="L27" s="76">
        <f>'D U-16'!AU28</f>
        <v>0</v>
      </c>
      <c r="M27" s="141">
        <f t="shared" si="0"/>
        <v>0</v>
      </c>
      <c r="N27" s="113">
        <f t="shared" si="1"/>
        <v>0</v>
      </c>
      <c r="O27" s="124">
        <f t="shared" si="2"/>
        <v>0</v>
      </c>
      <c r="P27" s="123">
        <f t="shared" si="3"/>
        <v>0</v>
      </c>
    </row>
    <row r="28" spans="1:16" ht="13.5" thickBot="1">
      <c r="A28">
        <f t="shared" si="9"/>
        <v>25</v>
      </c>
      <c r="B28" s="54">
        <f t="shared" si="9"/>
        <v>25</v>
      </c>
      <c r="C28" s="173">
        <f>'D U-16'!C29</f>
        <v>0</v>
      </c>
      <c r="D28" s="174">
        <f>'D U-16'!D29</f>
        <v>0</v>
      </c>
      <c r="E28" s="83">
        <f>'D U-16'!AG29</f>
        <v>0</v>
      </c>
      <c r="F28" s="76">
        <f>'D U-16'!AI29</f>
        <v>0</v>
      </c>
      <c r="G28" s="81">
        <f>'H U-16'!AK20</f>
        <v>0</v>
      </c>
      <c r="H28" s="76">
        <f>'H U-16'!AM20</f>
        <v>0</v>
      </c>
      <c r="I28" s="81">
        <f>'D U-16'!AO29</f>
        <v>0</v>
      </c>
      <c r="J28" s="76">
        <f>'D U-16'!AQ29</f>
        <v>0</v>
      </c>
      <c r="K28" s="81">
        <f>'D U-16'!AS29</f>
        <v>0</v>
      </c>
      <c r="L28" s="76">
        <f>'D U-16'!AU29</f>
        <v>0</v>
      </c>
      <c r="M28" s="141">
        <f t="shared" si="0"/>
        <v>0</v>
      </c>
      <c r="N28" s="113">
        <f t="shared" si="1"/>
        <v>0</v>
      </c>
      <c r="O28" s="124">
        <f t="shared" si="2"/>
        <v>0</v>
      </c>
      <c r="P28" s="123">
        <f t="shared" si="3"/>
        <v>0</v>
      </c>
    </row>
    <row r="29" spans="1:16" ht="13.5" thickBot="1">
      <c r="A29">
        <f t="shared" si="9"/>
        <v>26</v>
      </c>
      <c r="B29" s="54">
        <f t="shared" si="9"/>
        <v>26</v>
      </c>
      <c r="C29" s="41">
        <f>'H U-16'!C30</f>
        <v>0</v>
      </c>
      <c r="D29" s="88">
        <f>'H U-16'!D30</f>
        <v>0</v>
      </c>
      <c r="E29" s="83">
        <f>'D U-16'!AG30</f>
        <v>0</v>
      </c>
      <c r="F29" s="76">
        <f>'D U-16'!AI30</f>
        <v>0</v>
      </c>
      <c r="G29" s="81">
        <f>'H U-16'!AK29</f>
        <v>0</v>
      </c>
      <c r="H29" s="76">
        <f>'H U-16'!AM29</f>
        <v>0</v>
      </c>
      <c r="I29" s="81">
        <f>'D U-16'!AO30</f>
        <v>0</v>
      </c>
      <c r="J29" s="76">
        <f>'D U-16'!AQ30</f>
        <v>0</v>
      </c>
      <c r="K29" s="81">
        <f>'D U-16'!AS30</f>
        <v>0</v>
      </c>
      <c r="L29" s="76">
        <f>'D U-16'!AU30</f>
        <v>0</v>
      </c>
      <c r="M29" s="141">
        <f t="shared" si="0"/>
        <v>0</v>
      </c>
      <c r="N29" s="113">
        <f t="shared" si="1"/>
        <v>0</v>
      </c>
      <c r="O29" s="124">
        <f t="shared" si="2"/>
        <v>0</v>
      </c>
      <c r="P29" s="123">
        <f t="shared" si="3"/>
        <v>0</v>
      </c>
    </row>
    <row r="30" spans="1:16" ht="13.5" thickBot="1">
      <c r="A30">
        <f t="shared" si="9"/>
        <v>27</v>
      </c>
      <c r="B30" s="54">
        <f t="shared" si="9"/>
        <v>27</v>
      </c>
      <c r="C30" s="41">
        <f>'H U-16'!C31</f>
        <v>0</v>
      </c>
      <c r="D30" s="88">
        <f>'H U-16'!D31</f>
        <v>0</v>
      </c>
      <c r="E30" s="83">
        <f>'H U-16'!AG31</f>
        <v>0</v>
      </c>
      <c r="F30" s="76">
        <f>'H U-16'!AI31</f>
        <v>0</v>
      </c>
      <c r="G30" s="81">
        <f>'H U-16'!AK34</f>
        <v>0</v>
      </c>
      <c r="H30" s="76">
        <f>'H U-16'!AM34</f>
        <v>0</v>
      </c>
      <c r="I30" s="81">
        <f>'D U-16'!AO31</f>
        <v>0</v>
      </c>
      <c r="J30" s="76">
        <f>'D U-16'!AQ31</f>
        <v>0</v>
      </c>
      <c r="K30" s="81">
        <f>'D U-16'!AS31</f>
        <v>0</v>
      </c>
      <c r="L30" s="76">
        <f>'H U-16'!AU31</f>
        <v>0</v>
      </c>
      <c r="M30" s="141">
        <f t="shared" si="0"/>
        <v>0</v>
      </c>
      <c r="N30" s="113">
        <f t="shared" si="1"/>
        <v>0</v>
      </c>
      <c r="O30" s="124">
        <f t="shared" si="2"/>
        <v>0</v>
      </c>
      <c r="P30" s="123">
        <f t="shared" si="3"/>
        <v>0</v>
      </c>
    </row>
    <row r="31" spans="1:16" ht="13.5" thickBot="1">
      <c r="A31">
        <f t="shared" si="9"/>
        <v>28</v>
      </c>
      <c r="B31" s="54">
        <f t="shared" si="9"/>
        <v>28</v>
      </c>
      <c r="C31" s="41">
        <f>'H U-16'!C32</f>
        <v>0</v>
      </c>
      <c r="D31" s="88">
        <f>'H U-16'!D32</f>
        <v>0</v>
      </c>
      <c r="E31" s="83">
        <f>'H U-16'!AG32</f>
        <v>0</v>
      </c>
      <c r="F31" s="76">
        <f>'H U-16'!AI32</f>
        <v>0</v>
      </c>
      <c r="G31" s="81">
        <f>'H U-16'!AK30</f>
        <v>0</v>
      </c>
      <c r="H31" s="76">
        <f>'H U-16'!AM30</f>
        <v>0</v>
      </c>
      <c r="I31" s="81">
        <f>'D U-16'!AO32</f>
        <v>0</v>
      </c>
      <c r="J31" s="76">
        <f>'D U-16'!AQ32</f>
        <v>0</v>
      </c>
      <c r="K31" s="81">
        <f>'H U-16'!AS32</f>
        <v>0</v>
      </c>
      <c r="L31" s="76">
        <f>'H U-16'!AU32</f>
        <v>0</v>
      </c>
      <c r="M31" s="141">
        <f t="shared" si="0"/>
        <v>0</v>
      </c>
      <c r="N31" s="113">
        <f t="shared" si="1"/>
        <v>0</v>
      </c>
      <c r="O31" s="124">
        <f t="shared" si="2"/>
        <v>0</v>
      </c>
      <c r="P31" s="123">
        <f t="shared" si="3"/>
        <v>0</v>
      </c>
    </row>
    <row r="32" spans="1:16" ht="13.5" thickBot="1">
      <c r="A32">
        <f t="shared" si="9"/>
        <v>29</v>
      </c>
      <c r="B32" s="54">
        <f t="shared" si="9"/>
        <v>29</v>
      </c>
      <c r="C32" s="41">
        <f>'H U-16'!C33</f>
        <v>0</v>
      </c>
      <c r="D32" s="88">
        <f>'H U-16'!D33</f>
        <v>0</v>
      </c>
      <c r="E32" s="83">
        <f>'H U-16'!AG33</f>
        <v>0</v>
      </c>
      <c r="F32" s="76">
        <f>'H U-16'!AI33</f>
        <v>0</v>
      </c>
      <c r="G32" s="81">
        <f>'H U-16'!AK32</f>
        <v>0</v>
      </c>
      <c r="H32" s="76">
        <f>'H U-16'!AM32</f>
        <v>0</v>
      </c>
      <c r="I32" s="81">
        <f>'D U-16'!AO33</f>
        <v>0</v>
      </c>
      <c r="J32" s="76">
        <f>'D U-16'!AQ33</f>
        <v>0</v>
      </c>
      <c r="K32" s="81">
        <f>'H U-16'!AS33</f>
        <v>0</v>
      </c>
      <c r="L32" s="76">
        <f>'H U-16'!AU33</f>
        <v>0</v>
      </c>
      <c r="M32" s="141">
        <f t="shared" si="0"/>
        <v>0</v>
      </c>
      <c r="N32" s="113">
        <f t="shared" si="1"/>
        <v>0</v>
      </c>
      <c r="O32" s="124">
        <f t="shared" si="2"/>
        <v>0</v>
      </c>
      <c r="P32" s="123">
        <f t="shared" si="3"/>
        <v>0</v>
      </c>
    </row>
    <row r="33" spans="1:16" ht="13.5" thickBot="1">
      <c r="A33">
        <f t="shared" si="9"/>
        <v>30</v>
      </c>
      <c r="B33" s="54">
        <f t="shared" si="9"/>
        <v>30</v>
      </c>
      <c r="C33" s="41">
        <f>'H U-16'!C34</f>
        <v>0</v>
      </c>
      <c r="D33" s="88">
        <f>'H U-16'!D34</f>
        <v>0</v>
      </c>
      <c r="E33" s="83">
        <f>'H U-16'!AG34</f>
        <v>0</v>
      </c>
      <c r="F33" s="76">
        <f>'H U-16'!AI34</f>
        <v>0</v>
      </c>
      <c r="G33" s="81">
        <f>'H U-16'!AK35</f>
        <v>0</v>
      </c>
      <c r="H33" s="76">
        <f>'H U-16'!AM35</f>
        <v>0</v>
      </c>
      <c r="I33" s="81">
        <f>'D U-16'!AO34</f>
        <v>0</v>
      </c>
      <c r="J33" s="76">
        <f>'D U-16'!AQ34</f>
        <v>0</v>
      </c>
      <c r="K33" s="81">
        <f>'H U-16'!AS34</f>
        <v>0</v>
      </c>
      <c r="L33" s="76">
        <f>'H U-16'!AU34</f>
        <v>0</v>
      </c>
      <c r="M33" s="141">
        <f t="shared" si="0"/>
        <v>0</v>
      </c>
      <c r="N33" s="113">
        <f t="shared" si="1"/>
        <v>0</v>
      </c>
      <c r="O33" s="124">
        <f t="shared" si="2"/>
        <v>0</v>
      </c>
      <c r="P33" s="123">
        <f t="shared" si="3"/>
        <v>0</v>
      </c>
    </row>
    <row r="34" spans="1:16" ht="13.5" thickBot="1">
      <c r="A34">
        <f t="shared" si="9"/>
        <v>31</v>
      </c>
      <c r="B34" s="54">
        <f t="shared" si="9"/>
        <v>31</v>
      </c>
      <c r="C34" s="41">
        <f>'H U-16'!C35</f>
        <v>0</v>
      </c>
      <c r="D34" s="88">
        <f>'H U-16'!D35</f>
        <v>0</v>
      </c>
      <c r="E34" s="83">
        <f>'H U-16'!AG35</f>
        <v>0</v>
      </c>
      <c r="F34" s="76">
        <f>'H U-16'!AI35</f>
        <v>0</v>
      </c>
      <c r="G34" s="81">
        <f>'H U-16'!AK33</f>
        <v>0</v>
      </c>
      <c r="H34" s="76">
        <f>'H U-16'!AM33</f>
        <v>0</v>
      </c>
      <c r="I34" s="81">
        <f>'D U-16'!AO35</f>
        <v>0</v>
      </c>
      <c r="J34" s="76">
        <f>'D U-16'!AQ35</f>
        <v>0</v>
      </c>
      <c r="K34" s="81">
        <f>'H U-16'!AS35</f>
        <v>0</v>
      </c>
      <c r="L34" s="76">
        <f>'H U-16'!AU35</f>
        <v>0</v>
      </c>
      <c r="M34" s="141">
        <f t="shared" si="0"/>
        <v>0</v>
      </c>
      <c r="N34" s="113">
        <f t="shared" si="1"/>
        <v>0</v>
      </c>
      <c r="O34" s="124">
        <f t="shared" si="2"/>
        <v>0</v>
      </c>
      <c r="P34" s="123">
        <f t="shared" si="3"/>
        <v>0</v>
      </c>
    </row>
    <row r="35" spans="1:16" ht="13.5" thickBot="1">
      <c r="A35">
        <f t="shared" si="9"/>
        <v>32</v>
      </c>
      <c r="B35" s="54">
        <f t="shared" si="9"/>
        <v>32</v>
      </c>
      <c r="C35" s="41">
        <f>'H U-16'!C36</f>
        <v>0</v>
      </c>
      <c r="D35" s="88">
        <f>'H U-16'!D36</f>
        <v>0</v>
      </c>
      <c r="E35" s="83">
        <f>'H U-16'!AG36</f>
        <v>0</v>
      </c>
      <c r="F35" s="76">
        <f>'H U-16'!AI36</f>
        <v>0</v>
      </c>
      <c r="G35" s="81">
        <f>'H U-16'!AK36</f>
        <v>0</v>
      </c>
      <c r="H35" s="76">
        <f>'H U-16'!AM36</f>
        <v>0</v>
      </c>
      <c r="I35" s="81">
        <f>'D U-16'!AO36</f>
        <v>0</v>
      </c>
      <c r="J35" s="76">
        <f>'D U-16'!AQ36</f>
        <v>0</v>
      </c>
      <c r="K35" s="81">
        <f>'H U-16'!AS36</f>
        <v>0</v>
      </c>
      <c r="L35" s="76">
        <f>'H U-16'!AU36</f>
        <v>0</v>
      </c>
      <c r="M35" s="141">
        <f t="shared" si="0"/>
        <v>0</v>
      </c>
      <c r="N35" s="113">
        <f t="shared" si="1"/>
        <v>0</v>
      </c>
      <c r="O35" s="124">
        <f t="shared" si="2"/>
        <v>0</v>
      </c>
      <c r="P35" s="123">
        <f t="shared" si="3"/>
        <v>0</v>
      </c>
    </row>
    <row r="36" spans="1:16" ht="13.5" thickBot="1">
      <c r="A36">
        <f t="shared" si="9"/>
        <v>33</v>
      </c>
      <c r="B36" s="54">
        <f t="shared" si="9"/>
        <v>33</v>
      </c>
      <c r="C36" s="41">
        <f>'H U-16'!C37</f>
        <v>0</v>
      </c>
      <c r="D36" s="88">
        <f>'H U-16'!D37</f>
        <v>0</v>
      </c>
      <c r="E36" s="83">
        <f>'H U-16'!AG37</f>
        <v>0</v>
      </c>
      <c r="F36" s="76">
        <f>'H U-16'!AI37</f>
        <v>0</v>
      </c>
      <c r="G36" s="81">
        <f>'H U-16'!AK37</f>
        <v>0</v>
      </c>
      <c r="H36" s="76">
        <f>'H U-16'!AM37</f>
        <v>0</v>
      </c>
      <c r="I36" s="81">
        <f>'D U-16'!AO37</f>
        <v>0</v>
      </c>
      <c r="J36" s="76">
        <f>'D U-16'!AQ37</f>
        <v>0</v>
      </c>
      <c r="K36" s="81">
        <f>'H U-16'!AS37</f>
        <v>0</v>
      </c>
      <c r="L36" s="76">
        <f>'H U-16'!AU37</f>
        <v>0</v>
      </c>
      <c r="M36" s="141">
        <f aca="true" t="shared" si="10" ref="M36:M63">SUM(E36:L36)</f>
        <v>0</v>
      </c>
      <c r="N36" s="113">
        <f aca="true" t="shared" si="11" ref="N36:N63">LARGE(E36:L36,1)+LARGE(E36:L36,2)</f>
        <v>0</v>
      </c>
      <c r="O36" s="124">
        <f aca="true" t="shared" si="12" ref="O36:O63">LARGE(E36:L36,3)</f>
        <v>0</v>
      </c>
      <c r="P36" s="123">
        <f aca="true" t="shared" si="13" ref="P36:P63">LARGE(E36:L36,4)</f>
        <v>0</v>
      </c>
    </row>
    <row r="37" spans="1:16" ht="13.5" thickBot="1">
      <c r="A37">
        <f aca="true" t="shared" si="14" ref="A37:B52">1+A36</f>
        <v>34</v>
      </c>
      <c r="B37" s="54">
        <f t="shared" si="14"/>
        <v>34</v>
      </c>
      <c r="C37" s="41">
        <f>'H U-16'!C38</f>
        <v>0</v>
      </c>
      <c r="D37" s="88">
        <f>'H U-16'!D38</f>
        <v>0</v>
      </c>
      <c r="E37" s="83">
        <f>'H U-16'!AG38</f>
        <v>0</v>
      </c>
      <c r="F37" s="76">
        <f>'H U-16'!AI38</f>
        <v>0</v>
      </c>
      <c r="G37" s="81">
        <f>'H U-16'!AK38</f>
        <v>0</v>
      </c>
      <c r="H37" s="76">
        <f>'H U-16'!AM38</f>
        <v>0</v>
      </c>
      <c r="I37" s="81">
        <f>'H U-16'!AO38</f>
        <v>0</v>
      </c>
      <c r="J37" s="76">
        <f>'H U-16'!AQ38</f>
        <v>0</v>
      </c>
      <c r="K37" s="81">
        <f>'H U-16'!AS38</f>
        <v>0</v>
      </c>
      <c r="L37" s="76">
        <f>'H U-16'!AU38</f>
        <v>0</v>
      </c>
      <c r="M37" s="141">
        <f t="shared" si="10"/>
        <v>0</v>
      </c>
      <c r="N37" s="113">
        <f t="shared" si="11"/>
        <v>0</v>
      </c>
      <c r="O37" s="124">
        <f t="shared" si="12"/>
        <v>0</v>
      </c>
      <c r="P37" s="123">
        <f t="shared" si="13"/>
        <v>0</v>
      </c>
    </row>
    <row r="38" spans="1:16" ht="13.5" thickBot="1">
      <c r="A38">
        <f t="shared" si="14"/>
        <v>35</v>
      </c>
      <c r="B38" s="54">
        <f t="shared" si="14"/>
        <v>35</v>
      </c>
      <c r="C38" s="41">
        <f>'H U-16'!C39</f>
        <v>0</v>
      </c>
      <c r="D38" s="88">
        <f>'H U-16'!D39</f>
        <v>0</v>
      </c>
      <c r="E38" s="83">
        <f>'H U-16'!AG39</f>
        <v>0</v>
      </c>
      <c r="F38" s="76">
        <f>'H U-16'!AI39</f>
        <v>0</v>
      </c>
      <c r="G38" s="81">
        <f>'H U-16'!AK39</f>
        <v>0</v>
      </c>
      <c r="H38" s="76">
        <f>'H U-16'!AM39</f>
        <v>0</v>
      </c>
      <c r="I38" s="81">
        <f>'H U-16'!AO39</f>
        <v>0</v>
      </c>
      <c r="J38" s="76">
        <f>'H U-16'!AQ39</f>
        <v>0</v>
      </c>
      <c r="K38" s="81">
        <f>'H U-16'!AS39</f>
        <v>0</v>
      </c>
      <c r="L38" s="76">
        <f>'H U-16'!AU39</f>
        <v>0</v>
      </c>
      <c r="M38" s="141">
        <f t="shared" si="10"/>
        <v>0</v>
      </c>
      <c r="N38" s="113">
        <f t="shared" si="11"/>
        <v>0</v>
      </c>
      <c r="O38" s="124">
        <f t="shared" si="12"/>
        <v>0</v>
      </c>
      <c r="P38" s="123">
        <f t="shared" si="13"/>
        <v>0</v>
      </c>
    </row>
    <row r="39" spans="1:16" ht="13.5" thickBot="1">
      <c r="A39">
        <f t="shared" si="14"/>
        <v>36</v>
      </c>
      <c r="B39" s="54">
        <f t="shared" si="14"/>
        <v>36</v>
      </c>
      <c r="C39" s="41">
        <f>'H U-16'!C40</f>
        <v>0</v>
      </c>
      <c r="D39" s="88">
        <f>'H U-16'!D40</f>
        <v>0</v>
      </c>
      <c r="E39" s="83">
        <f>'H U-16'!AG40</f>
        <v>0</v>
      </c>
      <c r="F39" s="76">
        <f>'H U-16'!AI40</f>
        <v>0</v>
      </c>
      <c r="G39" s="81">
        <f>'H U-16'!AK40</f>
        <v>0</v>
      </c>
      <c r="H39" s="76">
        <f>'H U-16'!AM40</f>
        <v>0</v>
      </c>
      <c r="I39" s="81">
        <f>'H U-16'!AO40</f>
        <v>0</v>
      </c>
      <c r="J39" s="76">
        <f>'H U-16'!AQ40</f>
        <v>0</v>
      </c>
      <c r="K39" s="81">
        <f>'H U-16'!AS40</f>
        <v>0</v>
      </c>
      <c r="L39" s="76">
        <f>'H U-16'!AU40</f>
        <v>0</v>
      </c>
      <c r="M39" s="141">
        <f t="shared" si="10"/>
        <v>0</v>
      </c>
      <c r="N39" s="113">
        <f t="shared" si="11"/>
        <v>0</v>
      </c>
      <c r="O39" s="124">
        <f t="shared" si="12"/>
        <v>0</v>
      </c>
      <c r="P39" s="123">
        <f t="shared" si="13"/>
        <v>0</v>
      </c>
    </row>
    <row r="40" spans="1:16" ht="13.5" thickBot="1">
      <c r="A40">
        <f t="shared" si="14"/>
        <v>37</v>
      </c>
      <c r="B40" s="54">
        <f t="shared" si="14"/>
        <v>37</v>
      </c>
      <c r="C40" s="41">
        <f>'H U-16'!C41</f>
        <v>0</v>
      </c>
      <c r="D40" s="88">
        <f>'H U-16'!D41</f>
        <v>0</v>
      </c>
      <c r="E40" s="83">
        <f>'H U-16'!AG41</f>
        <v>0</v>
      </c>
      <c r="F40" s="76">
        <f>'H U-16'!AI41</f>
        <v>0</v>
      </c>
      <c r="G40" s="81">
        <f>'H U-16'!AK41</f>
        <v>0</v>
      </c>
      <c r="H40" s="76">
        <f>'H U-16'!AM41</f>
        <v>0</v>
      </c>
      <c r="I40" s="81">
        <f>'H U-16'!AO41</f>
        <v>0</v>
      </c>
      <c r="J40" s="76">
        <f>'H U-16'!AQ41</f>
        <v>0</v>
      </c>
      <c r="K40" s="81">
        <f>'H U-16'!AS41</f>
        <v>0</v>
      </c>
      <c r="L40" s="76">
        <f>'H U-16'!AU41</f>
        <v>0</v>
      </c>
      <c r="M40" s="141">
        <f t="shared" si="10"/>
        <v>0</v>
      </c>
      <c r="N40" s="113">
        <f t="shared" si="11"/>
        <v>0</v>
      </c>
      <c r="O40" s="124">
        <f t="shared" si="12"/>
        <v>0</v>
      </c>
      <c r="P40" s="123">
        <f t="shared" si="13"/>
        <v>0</v>
      </c>
    </row>
    <row r="41" spans="1:16" ht="13.5" thickBot="1">
      <c r="A41">
        <f t="shared" si="14"/>
        <v>38</v>
      </c>
      <c r="B41" s="54">
        <f t="shared" si="14"/>
        <v>38</v>
      </c>
      <c r="C41" s="41">
        <f>'H U-16'!C42</f>
        <v>0</v>
      </c>
      <c r="D41" s="88">
        <f>'H U-16'!D42</f>
        <v>0</v>
      </c>
      <c r="E41" s="83">
        <f>'H U-16'!AG42</f>
        <v>0</v>
      </c>
      <c r="F41" s="76">
        <f>'H U-16'!AI42</f>
        <v>0</v>
      </c>
      <c r="G41" s="81">
        <f>'H U-16'!AK42</f>
        <v>0</v>
      </c>
      <c r="H41" s="76">
        <f>'H U-16'!AM42</f>
        <v>0</v>
      </c>
      <c r="I41" s="81">
        <f>'H U-16'!AO42</f>
        <v>0</v>
      </c>
      <c r="J41" s="76">
        <f>'H U-16'!AQ42</f>
        <v>0</v>
      </c>
      <c r="K41" s="81">
        <f>'H U-16'!AS42</f>
        <v>0</v>
      </c>
      <c r="L41" s="76">
        <f>'H U-16'!AU42</f>
        <v>0</v>
      </c>
      <c r="M41" s="141">
        <f t="shared" si="10"/>
        <v>0</v>
      </c>
      <c r="N41" s="113">
        <f t="shared" si="11"/>
        <v>0</v>
      </c>
      <c r="O41" s="124">
        <f t="shared" si="12"/>
        <v>0</v>
      </c>
      <c r="P41" s="123">
        <f t="shared" si="13"/>
        <v>0</v>
      </c>
    </row>
    <row r="42" spans="1:16" ht="13.5" thickBot="1">
      <c r="A42">
        <f t="shared" si="14"/>
        <v>39</v>
      </c>
      <c r="B42" s="54">
        <f t="shared" si="14"/>
        <v>39</v>
      </c>
      <c r="C42" s="41">
        <f>'H U-16'!C43</f>
        <v>0</v>
      </c>
      <c r="D42" s="88">
        <f>'H U-16'!D43</f>
        <v>0</v>
      </c>
      <c r="E42" s="83">
        <f>'H U-16'!AG43</f>
        <v>0</v>
      </c>
      <c r="F42" s="76">
        <f>'H U-16'!AI43</f>
        <v>0</v>
      </c>
      <c r="G42" s="81">
        <f>'H U-16'!AK43</f>
        <v>0</v>
      </c>
      <c r="H42" s="76">
        <f>'H U-16'!AM43</f>
        <v>0</v>
      </c>
      <c r="I42" s="81">
        <f>'H U-16'!AO43</f>
        <v>0</v>
      </c>
      <c r="J42" s="76">
        <f>'H U-16'!AQ43</f>
        <v>0</v>
      </c>
      <c r="K42" s="81">
        <f>'H U-16'!AS43</f>
        <v>0</v>
      </c>
      <c r="L42" s="76">
        <f>'H U-16'!AU43</f>
        <v>0</v>
      </c>
      <c r="M42" s="141">
        <f t="shared" si="10"/>
        <v>0</v>
      </c>
      <c r="N42" s="113">
        <f t="shared" si="11"/>
        <v>0</v>
      </c>
      <c r="O42" s="124">
        <f t="shared" si="12"/>
        <v>0</v>
      </c>
      <c r="P42" s="123">
        <f t="shared" si="13"/>
        <v>0</v>
      </c>
    </row>
    <row r="43" spans="1:16" ht="13.5" thickBot="1">
      <c r="A43">
        <f t="shared" si="14"/>
        <v>40</v>
      </c>
      <c r="B43" s="54">
        <f t="shared" si="14"/>
        <v>40</v>
      </c>
      <c r="C43" s="41">
        <f>'H U-16'!C44</f>
        <v>0</v>
      </c>
      <c r="D43" s="88">
        <f>'H U-16'!D44</f>
        <v>0</v>
      </c>
      <c r="E43" s="83">
        <f>'H U-16'!AG44</f>
        <v>0</v>
      </c>
      <c r="F43" s="76">
        <f>'H U-16'!AI44</f>
        <v>0</v>
      </c>
      <c r="G43" s="81">
        <f>'H U-16'!AK44</f>
        <v>0</v>
      </c>
      <c r="H43" s="76">
        <f>'H U-16'!AM44</f>
        <v>0</v>
      </c>
      <c r="I43" s="81">
        <f>'H U-16'!AO44</f>
        <v>0</v>
      </c>
      <c r="J43" s="76">
        <f>'H U-16'!AQ44</f>
        <v>0</v>
      </c>
      <c r="K43" s="81">
        <f>'H U-16'!AS44</f>
        <v>0</v>
      </c>
      <c r="L43" s="76">
        <f>'H U-16'!AU44</f>
        <v>0</v>
      </c>
      <c r="M43" s="141">
        <f t="shared" si="10"/>
        <v>0</v>
      </c>
      <c r="N43" s="113">
        <f t="shared" si="11"/>
        <v>0</v>
      </c>
      <c r="O43" s="124">
        <f t="shared" si="12"/>
        <v>0</v>
      </c>
      <c r="P43" s="123">
        <f t="shared" si="13"/>
        <v>0</v>
      </c>
    </row>
    <row r="44" spans="1:16" ht="13.5" thickBot="1">
      <c r="A44">
        <f t="shared" si="14"/>
        <v>41</v>
      </c>
      <c r="B44" s="54">
        <f t="shared" si="14"/>
        <v>41</v>
      </c>
      <c r="C44" s="41">
        <f>'H U-16'!C45</f>
        <v>0</v>
      </c>
      <c r="D44" s="88">
        <f>'H U-16'!D45</f>
        <v>0</v>
      </c>
      <c r="E44" s="83">
        <f>'H U-16'!AG45</f>
        <v>0</v>
      </c>
      <c r="F44" s="76">
        <f>'H U-16'!AI45</f>
        <v>0</v>
      </c>
      <c r="G44" s="81">
        <f>'H U-16'!AK45</f>
        <v>0</v>
      </c>
      <c r="H44" s="76">
        <f>'H U-16'!AM45</f>
        <v>0</v>
      </c>
      <c r="I44" s="81">
        <f>'H U-16'!AO45</f>
        <v>0</v>
      </c>
      <c r="J44" s="76">
        <f>'H U-16'!AQ45</f>
        <v>0</v>
      </c>
      <c r="K44" s="81">
        <f>'H U-16'!AS45</f>
        <v>0</v>
      </c>
      <c r="L44" s="76">
        <f>'H U-16'!AU45</f>
        <v>0</v>
      </c>
      <c r="M44" s="141">
        <f t="shared" si="10"/>
        <v>0</v>
      </c>
      <c r="N44" s="113">
        <f t="shared" si="11"/>
        <v>0</v>
      </c>
      <c r="O44" s="124">
        <f t="shared" si="12"/>
        <v>0</v>
      </c>
      <c r="P44" s="123">
        <f t="shared" si="13"/>
        <v>0</v>
      </c>
    </row>
    <row r="45" spans="1:16" ht="13.5" thickBot="1">
      <c r="A45">
        <f t="shared" si="14"/>
        <v>42</v>
      </c>
      <c r="B45" s="54">
        <f t="shared" si="14"/>
        <v>42</v>
      </c>
      <c r="C45" s="41">
        <f>'H U-16'!C46</f>
        <v>0</v>
      </c>
      <c r="D45" s="88">
        <f>'H U-16'!D46</f>
        <v>0</v>
      </c>
      <c r="E45" s="83">
        <f>'H U-16'!AG46</f>
        <v>0</v>
      </c>
      <c r="F45" s="76">
        <f>'H U-16'!AI46</f>
        <v>0</v>
      </c>
      <c r="G45" s="81">
        <f>'H U-16'!AK46</f>
        <v>0</v>
      </c>
      <c r="H45" s="76">
        <f>'H U-16'!AM46</f>
        <v>0</v>
      </c>
      <c r="I45" s="81">
        <f>'H U-16'!AO46</f>
        <v>0</v>
      </c>
      <c r="J45" s="76">
        <f>'H U-16'!AQ46</f>
        <v>0</v>
      </c>
      <c r="K45" s="81">
        <f>'H U-16'!AS46</f>
        <v>0</v>
      </c>
      <c r="L45" s="76">
        <f>'H U-16'!AU46</f>
        <v>0</v>
      </c>
      <c r="M45" s="141">
        <f t="shared" si="10"/>
        <v>0</v>
      </c>
      <c r="N45" s="113">
        <f t="shared" si="11"/>
        <v>0</v>
      </c>
      <c r="O45" s="124">
        <f t="shared" si="12"/>
        <v>0</v>
      </c>
      <c r="P45" s="123">
        <f t="shared" si="13"/>
        <v>0</v>
      </c>
    </row>
    <row r="46" spans="1:16" ht="13.5" thickBot="1">
      <c r="A46">
        <f t="shared" si="14"/>
        <v>43</v>
      </c>
      <c r="B46" s="54">
        <f t="shared" si="14"/>
        <v>43</v>
      </c>
      <c r="C46" s="41">
        <f>'H U-16'!C47</f>
        <v>0</v>
      </c>
      <c r="D46" s="88">
        <f>'H U-16'!D47</f>
        <v>0</v>
      </c>
      <c r="E46" s="83">
        <f>'H U-16'!AG47</f>
        <v>0</v>
      </c>
      <c r="F46" s="76">
        <f>'H U-16'!AI47</f>
        <v>0</v>
      </c>
      <c r="G46" s="81">
        <f>'H U-16'!AK47</f>
        <v>0</v>
      </c>
      <c r="H46" s="76">
        <f>'H U-16'!AM47</f>
        <v>0</v>
      </c>
      <c r="I46" s="81">
        <f>'H U-16'!AO47</f>
        <v>0</v>
      </c>
      <c r="J46" s="76">
        <f>'H U-16'!AQ47</f>
        <v>0</v>
      </c>
      <c r="K46" s="81">
        <f>'H U-16'!AS47</f>
        <v>0</v>
      </c>
      <c r="L46" s="76">
        <f>'H U-16'!AU47</f>
        <v>0</v>
      </c>
      <c r="M46" s="141">
        <f t="shared" si="10"/>
        <v>0</v>
      </c>
      <c r="N46" s="113">
        <f t="shared" si="11"/>
        <v>0</v>
      </c>
      <c r="O46" s="124">
        <f t="shared" si="12"/>
        <v>0</v>
      </c>
      <c r="P46" s="123">
        <f t="shared" si="13"/>
        <v>0</v>
      </c>
    </row>
    <row r="47" spans="1:16" ht="13.5" thickBot="1">
      <c r="A47">
        <f t="shared" si="14"/>
        <v>44</v>
      </c>
      <c r="B47" s="54">
        <f t="shared" si="14"/>
        <v>44</v>
      </c>
      <c r="C47" s="41">
        <f>'H U-16'!C48</f>
        <v>0</v>
      </c>
      <c r="D47" s="88">
        <f>'H U-16'!D48</f>
        <v>0</v>
      </c>
      <c r="E47" s="83">
        <f>'H U-16'!AG48</f>
        <v>0</v>
      </c>
      <c r="F47" s="76">
        <f>'H U-16'!AI48</f>
        <v>0</v>
      </c>
      <c r="G47" s="81">
        <f>'H U-16'!AK48</f>
        <v>0</v>
      </c>
      <c r="H47" s="76">
        <f>'H U-16'!AM48</f>
        <v>0</v>
      </c>
      <c r="I47" s="81">
        <f>'H U-16'!AO48</f>
        <v>0</v>
      </c>
      <c r="J47" s="76">
        <f>'H U-16'!AQ48</f>
        <v>0</v>
      </c>
      <c r="K47" s="81">
        <f>'H U-16'!AS48</f>
        <v>0</v>
      </c>
      <c r="L47" s="76">
        <f>'H U-16'!AU48</f>
        <v>0</v>
      </c>
      <c r="M47" s="141">
        <f t="shared" si="10"/>
        <v>0</v>
      </c>
      <c r="N47" s="113">
        <f t="shared" si="11"/>
        <v>0</v>
      </c>
      <c r="O47" s="124">
        <f t="shared" si="12"/>
        <v>0</v>
      </c>
      <c r="P47" s="123">
        <f t="shared" si="13"/>
        <v>0</v>
      </c>
    </row>
    <row r="48" spans="1:16" ht="13.5" thickBot="1">
      <c r="A48">
        <f t="shared" si="14"/>
        <v>45</v>
      </c>
      <c r="B48" s="54">
        <f t="shared" si="14"/>
        <v>45</v>
      </c>
      <c r="C48" s="41">
        <f>'H U-16'!C49</f>
        <v>0</v>
      </c>
      <c r="D48" s="88">
        <f>'H U-16'!D49</f>
        <v>0</v>
      </c>
      <c r="E48" s="83">
        <f>'H U-16'!AG49</f>
        <v>0</v>
      </c>
      <c r="F48" s="76">
        <f>'H U-16'!AI49</f>
        <v>0</v>
      </c>
      <c r="G48" s="81">
        <f>'H U-16'!AK49</f>
        <v>0</v>
      </c>
      <c r="H48" s="76">
        <f>'H U-16'!AM49</f>
        <v>0</v>
      </c>
      <c r="I48" s="81">
        <f>'H U-16'!AO49</f>
        <v>0</v>
      </c>
      <c r="J48" s="76">
        <f>'H U-16'!AQ49</f>
        <v>0</v>
      </c>
      <c r="K48" s="81">
        <f>'H U-16'!AS49</f>
        <v>0</v>
      </c>
      <c r="L48" s="76">
        <f>'H U-16'!AU49</f>
        <v>0</v>
      </c>
      <c r="M48" s="141">
        <f t="shared" si="10"/>
        <v>0</v>
      </c>
      <c r="N48" s="113">
        <f t="shared" si="11"/>
        <v>0</v>
      </c>
      <c r="O48" s="124">
        <f t="shared" si="12"/>
        <v>0</v>
      </c>
      <c r="P48" s="123">
        <f t="shared" si="13"/>
        <v>0</v>
      </c>
    </row>
    <row r="49" spans="1:16" ht="13.5" thickBot="1">
      <c r="A49">
        <f t="shared" si="14"/>
        <v>46</v>
      </c>
      <c r="B49" s="54">
        <f t="shared" si="14"/>
        <v>46</v>
      </c>
      <c r="C49" s="41">
        <f>'H U-16'!C50</f>
        <v>0</v>
      </c>
      <c r="D49" s="88">
        <f>'H U-16'!D50</f>
        <v>0</v>
      </c>
      <c r="E49" s="83">
        <f>'H U-16'!AG50</f>
        <v>0</v>
      </c>
      <c r="F49" s="76">
        <f>'H U-16'!AI50</f>
        <v>0</v>
      </c>
      <c r="G49" s="81">
        <f>'H U-16'!AK50</f>
        <v>0</v>
      </c>
      <c r="H49" s="76">
        <f>'H U-16'!AM50</f>
        <v>0</v>
      </c>
      <c r="I49" s="81">
        <f>'H U-16'!AO50</f>
        <v>0</v>
      </c>
      <c r="J49" s="76">
        <f>'H U-16'!AQ50</f>
        <v>0</v>
      </c>
      <c r="K49" s="81">
        <f>'H U-16'!AS50</f>
        <v>0</v>
      </c>
      <c r="L49" s="76">
        <f>'H U-16'!AU50</f>
        <v>0</v>
      </c>
      <c r="M49" s="141">
        <f t="shared" si="10"/>
        <v>0</v>
      </c>
      <c r="N49" s="113">
        <f t="shared" si="11"/>
        <v>0</v>
      </c>
      <c r="O49" s="124">
        <f t="shared" si="12"/>
        <v>0</v>
      </c>
      <c r="P49" s="123">
        <f t="shared" si="13"/>
        <v>0</v>
      </c>
    </row>
    <row r="50" spans="1:16" ht="13.5" thickBot="1">
      <c r="A50">
        <f t="shared" si="14"/>
        <v>47</v>
      </c>
      <c r="B50" s="54">
        <f t="shared" si="14"/>
        <v>47</v>
      </c>
      <c r="C50" s="41">
        <f>'H U-16'!C51</f>
        <v>0</v>
      </c>
      <c r="D50" s="88">
        <f>'H U-16'!D51</f>
        <v>0</v>
      </c>
      <c r="E50" s="83">
        <f>'H U-16'!AG51</f>
        <v>0</v>
      </c>
      <c r="F50" s="76">
        <f>'H U-16'!AI51</f>
        <v>0</v>
      </c>
      <c r="G50" s="81">
        <f>'H U-16'!AK51</f>
        <v>0</v>
      </c>
      <c r="H50" s="76">
        <f>'H U-16'!AM51</f>
        <v>0</v>
      </c>
      <c r="I50" s="81">
        <f>'H U-16'!AO51</f>
        <v>0</v>
      </c>
      <c r="J50" s="76">
        <f>'H U-16'!AQ51</f>
        <v>0</v>
      </c>
      <c r="K50" s="81">
        <f>'H U-16'!AS51</f>
        <v>0</v>
      </c>
      <c r="L50" s="76">
        <f>'H U-16'!AU51</f>
        <v>0</v>
      </c>
      <c r="M50" s="141">
        <f t="shared" si="10"/>
        <v>0</v>
      </c>
      <c r="N50" s="113">
        <f t="shared" si="11"/>
        <v>0</v>
      </c>
      <c r="O50" s="124">
        <f t="shared" si="12"/>
        <v>0</v>
      </c>
      <c r="P50" s="123">
        <f t="shared" si="13"/>
        <v>0</v>
      </c>
    </row>
    <row r="51" spans="1:16" ht="13.5" thickBot="1">
      <c r="A51">
        <f t="shared" si="14"/>
        <v>48</v>
      </c>
      <c r="B51" s="54">
        <f t="shared" si="14"/>
        <v>48</v>
      </c>
      <c r="C51" s="41">
        <f>'H U-16'!C52</f>
        <v>0</v>
      </c>
      <c r="D51" s="88">
        <f>'H U-16'!D52</f>
        <v>0</v>
      </c>
      <c r="E51" s="83">
        <f>'H U-16'!AG52</f>
        <v>0</v>
      </c>
      <c r="F51" s="76">
        <f>'H U-16'!AI52</f>
        <v>0</v>
      </c>
      <c r="G51" s="81">
        <f>'H U-16'!AK52</f>
        <v>0</v>
      </c>
      <c r="H51" s="76">
        <f>'H U-16'!AM52</f>
        <v>0</v>
      </c>
      <c r="I51" s="81">
        <f>'H U-16'!AO52</f>
        <v>0</v>
      </c>
      <c r="J51" s="76">
        <f>'H U-16'!AQ52</f>
        <v>0</v>
      </c>
      <c r="K51" s="81">
        <f>'H U-16'!AS52</f>
        <v>0</v>
      </c>
      <c r="L51" s="76">
        <f>'H U-16'!AU52</f>
        <v>0</v>
      </c>
      <c r="M51" s="141">
        <f t="shared" si="10"/>
        <v>0</v>
      </c>
      <c r="N51" s="113">
        <f t="shared" si="11"/>
        <v>0</v>
      </c>
      <c r="O51" s="124">
        <f t="shared" si="12"/>
        <v>0</v>
      </c>
      <c r="P51" s="123">
        <f t="shared" si="13"/>
        <v>0</v>
      </c>
    </row>
    <row r="52" spans="1:16" ht="13.5" thickBot="1">
      <c r="A52">
        <f t="shared" si="14"/>
        <v>49</v>
      </c>
      <c r="B52" s="54">
        <f t="shared" si="14"/>
        <v>49</v>
      </c>
      <c r="C52" s="41">
        <f>'H U-16'!C53</f>
        <v>0</v>
      </c>
      <c r="D52" s="88">
        <f>'H U-16'!D53</f>
        <v>0</v>
      </c>
      <c r="E52" s="83">
        <f>'H U-16'!AG53</f>
        <v>0</v>
      </c>
      <c r="F52" s="76">
        <f>'H U-16'!AI53</f>
        <v>0</v>
      </c>
      <c r="G52" s="81">
        <f>'H U-16'!AK53</f>
        <v>0</v>
      </c>
      <c r="H52" s="76">
        <f>'H U-16'!AM53</f>
        <v>0</v>
      </c>
      <c r="I52" s="81">
        <f>'H U-16'!AO53</f>
        <v>0</v>
      </c>
      <c r="J52" s="76">
        <f>'H U-16'!AQ53</f>
        <v>0</v>
      </c>
      <c r="K52" s="81">
        <f>'H U-16'!AS53</f>
        <v>0</v>
      </c>
      <c r="L52" s="76">
        <f>'H U-16'!AU53</f>
        <v>0</v>
      </c>
      <c r="M52" s="141">
        <f t="shared" si="10"/>
        <v>0</v>
      </c>
      <c r="N52" s="113">
        <f t="shared" si="11"/>
        <v>0</v>
      </c>
      <c r="O52" s="124">
        <f t="shared" si="12"/>
        <v>0</v>
      </c>
      <c r="P52" s="123">
        <f t="shared" si="13"/>
        <v>0</v>
      </c>
    </row>
    <row r="53" spans="1:16" ht="13.5" thickBot="1">
      <c r="A53">
        <f aca="true" t="shared" si="15" ref="A53:B63">1+A52</f>
        <v>50</v>
      </c>
      <c r="B53" s="54">
        <f t="shared" si="15"/>
        <v>50</v>
      </c>
      <c r="C53" s="41">
        <f>'H U-16'!C54</f>
        <v>0</v>
      </c>
      <c r="D53" s="88">
        <f>'H U-16'!D54</f>
        <v>0</v>
      </c>
      <c r="E53" s="83">
        <f>'H U-16'!AG54</f>
        <v>0</v>
      </c>
      <c r="F53" s="76">
        <f>'H U-16'!AI54</f>
        <v>0</v>
      </c>
      <c r="G53" s="81">
        <f>'H U-16'!AK54</f>
        <v>0</v>
      </c>
      <c r="H53" s="76">
        <f>'H U-16'!AM54</f>
        <v>0</v>
      </c>
      <c r="I53" s="81">
        <f>'H U-16'!AO54</f>
        <v>0</v>
      </c>
      <c r="J53" s="76">
        <f>'H U-16'!AQ54</f>
        <v>0</v>
      </c>
      <c r="K53" s="81">
        <f>'H U-16'!AS54</f>
        <v>0</v>
      </c>
      <c r="L53" s="76">
        <f>'H U-16'!AU54</f>
        <v>0</v>
      </c>
      <c r="M53" s="141">
        <f t="shared" si="10"/>
        <v>0</v>
      </c>
      <c r="N53" s="113">
        <f t="shared" si="11"/>
        <v>0</v>
      </c>
      <c r="O53" s="124">
        <f t="shared" si="12"/>
        <v>0</v>
      </c>
      <c r="P53" s="123">
        <f t="shared" si="13"/>
        <v>0</v>
      </c>
    </row>
    <row r="54" spans="1:16" ht="13.5" thickBot="1">
      <c r="A54">
        <f t="shared" si="15"/>
        <v>51</v>
      </c>
      <c r="B54" s="54">
        <f t="shared" si="15"/>
        <v>51</v>
      </c>
      <c r="C54" s="41">
        <f>'H U-16'!C55</f>
        <v>0</v>
      </c>
      <c r="D54" s="88">
        <f>'H U-16'!D55</f>
        <v>0</v>
      </c>
      <c r="E54" s="83">
        <f>'H U-16'!AG55</f>
        <v>0</v>
      </c>
      <c r="F54" s="76">
        <f>'H U-16'!AI55</f>
        <v>0</v>
      </c>
      <c r="G54" s="81">
        <f>'H U-16'!AK55</f>
        <v>0</v>
      </c>
      <c r="H54" s="76">
        <f>'H U-16'!AM55</f>
        <v>0</v>
      </c>
      <c r="I54" s="81">
        <f>'H U-16'!AO55</f>
        <v>0</v>
      </c>
      <c r="J54" s="76">
        <f>'H U-16'!AQ55</f>
        <v>0</v>
      </c>
      <c r="K54" s="81">
        <f>'H U-16'!AS55</f>
        <v>0</v>
      </c>
      <c r="L54" s="76">
        <f>'H U-16'!AU55</f>
        <v>0</v>
      </c>
      <c r="M54" s="141">
        <f t="shared" si="10"/>
        <v>0</v>
      </c>
      <c r="N54" s="113">
        <f t="shared" si="11"/>
        <v>0</v>
      </c>
      <c r="O54" s="124">
        <f t="shared" si="12"/>
        <v>0</v>
      </c>
      <c r="P54" s="123">
        <f t="shared" si="13"/>
        <v>0</v>
      </c>
    </row>
    <row r="55" spans="1:16" ht="13.5" thickBot="1">
      <c r="A55">
        <f t="shared" si="15"/>
        <v>52</v>
      </c>
      <c r="B55" s="54">
        <f t="shared" si="15"/>
        <v>52</v>
      </c>
      <c r="C55" s="41">
        <f>'H U-16'!C56</f>
        <v>0</v>
      </c>
      <c r="D55" s="88">
        <f>'H U-16'!D56</f>
        <v>0</v>
      </c>
      <c r="E55" s="83">
        <f>'H U-16'!AG56</f>
        <v>0</v>
      </c>
      <c r="F55" s="76">
        <f>'H U-16'!AI56</f>
        <v>0</v>
      </c>
      <c r="G55" s="81">
        <f>'H U-16'!AK56</f>
        <v>0</v>
      </c>
      <c r="H55" s="76">
        <f>'H U-16'!AM56</f>
        <v>0</v>
      </c>
      <c r="I55" s="81">
        <f>'H U-16'!AO56</f>
        <v>0</v>
      </c>
      <c r="J55" s="76">
        <f>'H U-16'!AQ56</f>
        <v>0</v>
      </c>
      <c r="K55" s="81">
        <f>'H U-16'!AS56</f>
        <v>0</v>
      </c>
      <c r="L55" s="76">
        <f>'H U-16'!AU56</f>
        <v>0</v>
      </c>
      <c r="M55" s="141">
        <f t="shared" si="10"/>
        <v>0</v>
      </c>
      <c r="N55" s="113">
        <f t="shared" si="11"/>
        <v>0</v>
      </c>
      <c r="O55" s="124">
        <f t="shared" si="12"/>
        <v>0</v>
      </c>
      <c r="P55" s="123">
        <f t="shared" si="13"/>
        <v>0</v>
      </c>
    </row>
    <row r="56" spans="1:16" ht="13.5" thickBot="1">
      <c r="A56">
        <f t="shared" si="15"/>
        <v>53</v>
      </c>
      <c r="B56" s="54">
        <f t="shared" si="15"/>
        <v>53</v>
      </c>
      <c r="C56" s="41">
        <f>'H U-16'!C57</f>
        <v>0</v>
      </c>
      <c r="D56" s="88">
        <f>'H U-16'!D57</f>
        <v>0</v>
      </c>
      <c r="E56" s="83">
        <f>'H U-16'!AG57</f>
        <v>0</v>
      </c>
      <c r="F56" s="76">
        <f>'H U-16'!AI57</f>
        <v>0</v>
      </c>
      <c r="G56" s="81">
        <f>'H U-16'!AK57</f>
        <v>0</v>
      </c>
      <c r="H56" s="76">
        <f>'H U-16'!AM57</f>
        <v>0</v>
      </c>
      <c r="I56" s="81">
        <f>'H U-16'!AO57</f>
        <v>0</v>
      </c>
      <c r="J56" s="76">
        <f>'H U-16'!AQ57</f>
        <v>0</v>
      </c>
      <c r="K56" s="81">
        <f>'H U-16'!AS57</f>
        <v>0</v>
      </c>
      <c r="L56" s="76">
        <f>'H U-16'!AU57</f>
        <v>0</v>
      </c>
      <c r="M56" s="141">
        <f t="shared" si="10"/>
        <v>0</v>
      </c>
      <c r="N56" s="113">
        <f t="shared" si="11"/>
        <v>0</v>
      </c>
      <c r="O56" s="124">
        <f t="shared" si="12"/>
        <v>0</v>
      </c>
      <c r="P56" s="123">
        <f t="shared" si="13"/>
        <v>0</v>
      </c>
    </row>
    <row r="57" spans="1:16" ht="13.5" thickBot="1">
      <c r="A57">
        <f t="shared" si="15"/>
        <v>54</v>
      </c>
      <c r="B57" s="54">
        <f t="shared" si="15"/>
        <v>54</v>
      </c>
      <c r="C57" s="41">
        <f>'H U-16'!C58</f>
        <v>0</v>
      </c>
      <c r="D57" s="88">
        <f>'H U-16'!D58</f>
        <v>0</v>
      </c>
      <c r="E57" s="83">
        <f>'H U-16'!AG58</f>
        <v>0</v>
      </c>
      <c r="F57" s="76">
        <f>'H U-16'!AI58</f>
        <v>0</v>
      </c>
      <c r="G57" s="81">
        <f>'H U-16'!AK58</f>
        <v>0</v>
      </c>
      <c r="H57" s="76">
        <f>'H U-16'!AM58</f>
        <v>0</v>
      </c>
      <c r="I57" s="81">
        <f>'H U-16'!AO58</f>
        <v>0</v>
      </c>
      <c r="J57" s="76">
        <f>'H U-16'!AQ58</f>
        <v>0</v>
      </c>
      <c r="K57" s="81">
        <f>'H U-16'!AS58</f>
        <v>0</v>
      </c>
      <c r="L57" s="76">
        <f>'H U-16'!AU58</f>
        <v>0</v>
      </c>
      <c r="M57" s="141">
        <f t="shared" si="10"/>
        <v>0</v>
      </c>
      <c r="N57" s="113">
        <f t="shared" si="11"/>
        <v>0</v>
      </c>
      <c r="O57" s="124">
        <f t="shared" si="12"/>
        <v>0</v>
      </c>
      <c r="P57" s="123">
        <f t="shared" si="13"/>
        <v>0</v>
      </c>
    </row>
    <row r="58" spans="1:16" ht="13.5" thickBot="1">
      <c r="A58">
        <f t="shared" si="15"/>
        <v>55</v>
      </c>
      <c r="B58" s="54">
        <f t="shared" si="15"/>
        <v>55</v>
      </c>
      <c r="C58" s="41">
        <f>'H U-16'!C59</f>
        <v>0</v>
      </c>
      <c r="D58" s="88">
        <f>'H U-16'!D59</f>
        <v>0</v>
      </c>
      <c r="E58" s="83">
        <f>'H U-16'!AG59</f>
        <v>0</v>
      </c>
      <c r="F58" s="76">
        <f>'H U-16'!AI59</f>
        <v>0</v>
      </c>
      <c r="G58" s="81">
        <f>'H U-16'!AK59</f>
        <v>0</v>
      </c>
      <c r="H58" s="76">
        <f>'H U-16'!AM59</f>
        <v>0</v>
      </c>
      <c r="I58" s="81">
        <f>'H U-16'!AO59</f>
        <v>0</v>
      </c>
      <c r="J58" s="76">
        <f>'H U-16'!AQ59</f>
        <v>0</v>
      </c>
      <c r="K58" s="81">
        <f>'H U-16'!AS59</f>
        <v>0</v>
      </c>
      <c r="L58" s="76">
        <f>'H U-16'!AU59</f>
        <v>0</v>
      </c>
      <c r="M58" s="141">
        <f t="shared" si="10"/>
        <v>0</v>
      </c>
      <c r="N58" s="113">
        <f t="shared" si="11"/>
        <v>0</v>
      </c>
      <c r="O58" s="124">
        <f t="shared" si="12"/>
        <v>0</v>
      </c>
      <c r="P58" s="123">
        <f t="shared" si="13"/>
        <v>0</v>
      </c>
    </row>
    <row r="59" spans="1:16" ht="13.5" thickBot="1">
      <c r="A59">
        <f t="shared" si="15"/>
        <v>56</v>
      </c>
      <c r="B59" s="54">
        <v>56</v>
      </c>
      <c r="C59" s="41">
        <f>'H U-16'!C60</f>
        <v>0</v>
      </c>
      <c r="D59" s="88">
        <f>'H U-16'!D60</f>
        <v>0</v>
      </c>
      <c r="E59" s="83">
        <f>'H U-16'!AG60</f>
        <v>0</v>
      </c>
      <c r="F59" s="76">
        <f>'H U-16'!AI60</f>
        <v>0</v>
      </c>
      <c r="G59" s="81">
        <f>'H U-16'!AK60</f>
        <v>0</v>
      </c>
      <c r="H59" s="76">
        <f>'H U-16'!AM60</f>
        <v>0</v>
      </c>
      <c r="I59" s="81">
        <f>'H U-16'!AO60</f>
        <v>0</v>
      </c>
      <c r="J59" s="76">
        <f>'H U-16'!AQ60</f>
        <v>0</v>
      </c>
      <c r="K59" s="81">
        <f>'H U-16'!AS60</f>
        <v>0</v>
      </c>
      <c r="L59" s="76">
        <f>'H U-16'!AU60</f>
        <v>0</v>
      </c>
      <c r="M59" s="141">
        <f t="shared" si="10"/>
        <v>0</v>
      </c>
      <c r="N59" s="113">
        <f t="shared" si="11"/>
        <v>0</v>
      </c>
      <c r="O59" s="124">
        <f t="shared" si="12"/>
        <v>0</v>
      </c>
      <c r="P59" s="123">
        <f t="shared" si="13"/>
        <v>0</v>
      </c>
    </row>
    <row r="60" spans="1:16" ht="13.5" thickBot="1">
      <c r="A60">
        <f t="shared" si="15"/>
        <v>57</v>
      </c>
      <c r="B60" s="54">
        <v>57</v>
      </c>
      <c r="C60" s="41">
        <f>'H U-16'!C61</f>
        <v>0</v>
      </c>
      <c r="D60" s="88">
        <f>'H U-16'!D61</f>
        <v>0</v>
      </c>
      <c r="E60" s="83">
        <f>'H U-16'!AG61</f>
        <v>0</v>
      </c>
      <c r="F60" s="76">
        <f>'H U-16'!AI61</f>
        <v>0</v>
      </c>
      <c r="G60" s="81">
        <f>'H U-16'!AK61</f>
        <v>0</v>
      </c>
      <c r="H60" s="76">
        <f>'H U-16'!AM61</f>
        <v>0</v>
      </c>
      <c r="I60" s="81">
        <f>'H U-16'!AO61</f>
        <v>0</v>
      </c>
      <c r="J60" s="76">
        <f>'H U-16'!AQ61</f>
        <v>0</v>
      </c>
      <c r="K60" s="81">
        <f>'H U-16'!AS61</f>
        <v>0</v>
      </c>
      <c r="L60" s="76">
        <f>'H U-16'!AU61</f>
        <v>0</v>
      </c>
      <c r="M60" s="141">
        <f t="shared" si="10"/>
        <v>0</v>
      </c>
      <c r="N60" s="113">
        <f t="shared" si="11"/>
        <v>0</v>
      </c>
      <c r="O60" s="124">
        <f t="shared" si="12"/>
        <v>0</v>
      </c>
      <c r="P60" s="123">
        <f t="shared" si="13"/>
        <v>0</v>
      </c>
    </row>
    <row r="61" spans="1:16" ht="13.5" thickBot="1">
      <c r="A61">
        <f t="shared" si="15"/>
        <v>58</v>
      </c>
      <c r="B61" s="54">
        <v>58</v>
      </c>
      <c r="C61" s="41">
        <f>'H U-16'!C62</f>
        <v>0</v>
      </c>
      <c r="D61" s="88">
        <f>'H U-16'!D62</f>
        <v>0</v>
      </c>
      <c r="E61" s="83">
        <f>'H U-16'!AG62</f>
        <v>0</v>
      </c>
      <c r="F61" s="76">
        <f>'H U-16'!AI62</f>
        <v>0</v>
      </c>
      <c r="G61" s="81">
        <f>'H U-16'!AK62</f>
        <v>0</v>
      </c>
      <c r="H61" s="76">
        <f>'H U-16'!AM62</f>
        <v>0</v>
      </c>
      <c r="I61" s="81">
        <f>'H U-16'!AO62</f>
        <v>0</v>
      </c>
      <c r="J61" s="76">
        <f>'H U-16'!AQ62</f>
        <v>0</v>
      </c>
      <c r="K61" s="81">
        <f>'H U-16'!AS62</f>
        <v>0</v>
      </c>
      <c r="L61" s="76">
        <f>'H U-16'!AU62</f>
        <v>0</v>
      </c>
      <c r="M61" s="141">
        <f t="shared" si="10"/>
        <v>0</v>
      </c>
      <c r="N61" s="113">
        <f t="shared" si="11"/>
        <v>0</v>
      </c>
      <c r="O61" s="124">
        <f t="shared" si="12"/>
        <v>0</v>
      </c>
      <c r="P61" s="123">
        <f t="shared" si="13"/>
        <v>0</v>
      </c>
    </row>
    <row r="62" spans="1:16" ht="13.5" thickBot="1">
      <c r="A62">
        <f t="shared" si="15"/>
        <v>59</v>
      </c>
      <c r="B62" s="54">
        <v>59</v>
      </c>
      <c r="C62" s="41">
        <f>'H U-16'!C63</f>
        <v>0</v>
      </c>
      <c r="D62" s="88">
        <f>'H U-16'!D63</f>
        <v>0</v>
      </c>
      <c r="E62" s="83">
        <f>'H U-16'!AG63</f>
        <v>0</v>
      </c>
      <c r="F62" s="76">
        <f>'H U-16'!AI63</f>
        <v>0</v>
      </c>
      <c r="G62" s="81">
        <f>'H U-16'!AK63</f>
        <v>0</v>
      </c>
      <c r="H62" s="76">
        <f>'H U-16'!AM63</f>
        <v>0</v>
      </c>
      <c r="I62" s="81">
        <f>'H U-16'!AO63</f>
        <v>0</v>
      </c>
      <c r="J62" s="76">
        <f>'H U-16'!AQ63</f>
        <v>0</v>
      </c>
      <c r="K62" s="81">
        <f>'H U-16'!AS63</f>
        <v>0</v>
      </c>
      <c r="L62" s="76">
        <f>'H U-16'!AU63</f>
        <v>0</v>
      </c>
      <c r="M62" s="141">
        <f t="shared" si="10"/>
        <v>0</v>
      </c>
      <c r="N62" s="113">
        <f t="shared" si="11"/>
        <v>0</v>
      </c>
      <c r="O62" s="124">
        <f t="shared" si="12"/>
        <v>0</v>
      </c>
      <c r="P62" s="123">
        <f t="shared" si="13"/>
        <v>0</v>
      </c>
    </row>
    <row r="63" spans="1:16" ht="13.5" thickBot="1">
      <c r="A63">
        <f t="shared" si="15"/>
        <v>60</v>
      </c>
      <c r="B63" s="55">
        <v>60</v>
      </c>
      <c r="C63" s="41">
        <f>'H U-16'!C64</f>
        <v>0</v>
      </c>
      <c r="D63" s="88">
        <f>'H U-16'!D64</f>
        <v>0</v>
      </c>
      <c r="E63" s="83">
        <f>'H U-16'!AG64</f>
        <v>0</v>
      </c>
      <c r="F63" s="76">
        <f>'H U-16'!AI64</f>
        <v>0</v>
      </c>
      <c r="G63" s="81">
        <f>'H U-16'!AK64</f>
        <v>0</v>
      </c>
      <c r="H63" s="76">
        <f>'H U-16'!AM64</f>
        <v>0</v>
      </c>
      <c r="I63" s="103">
        <f>'H U-16'!AO64</f>
        <v>0</v>
      </c>
      <c r="J63" s="96">
        <f>'H U-16'!AQ64</f>
        <v>0</v>
      </c>
      <c r="K63" s="103">
        <f>'H U-16'!AS64</f>
        <v>0</v>
      </c>
      <c r="L63" s="96">
        <f>'H U-16'!AU64</f>
        <v>0</v>
      </c>
      <c r="M63" s="141">
        <f t="shared" si="10"/>
        <v>0</v>
      </c>
      <c r="N63" s="113">
        <f t="shared" si="11"/>
        <v>0</v>
      </c>
      <c r="O63" s="124">
        <f t="shared" si="12"/>
        <v>0</v>
      </c>
      <c r="P63" s="123">
        <f t="shared" si="13"/>
        <v>0</v>
      </c>
    </row>
  </sheetData>
  <sheetProtection password="CC06" sheet="1"/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F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1.7109375" style="0" customWidth="1"/>
    <col min="2" max="2" width="11.140625" style="0" customWidth="1"/>
    <col min="3" max="3" width="19.8515625" style="0" bestFit="1" customWidth="1"/>
    <col min="4" max="4" width="6.8515625" style="0" bestFit="1" customWidth="1"/>
    <col min="5" max="5" width="6.7109375" style="0" bestFit="1" customWidth="1"/>
    <col min="6" max="6" width="19.140625" style="0" bestFit="1" customWidth="1"/>
  </cols>
  <sheetData>
    <row r="1" ht="15.75">
      <c r="A1" s="27" t="s">
        <v>14</v>
      </c>
    </row>
    <row r="2" spans="1:6" s="30" customFormat="1" ht="13.5" thickBot="1">
      <c r="A2" s="40" t="s">
        <v>3</v>
      </c>
      <c r="B2" s="40" t="s">
        <v>4</v>
      </c>
      <c r="C2" s="40" t="s">
        <v>9</v>
      </c>
      <c r="D2" s="40" t="s">
        <v>10</v>
      </c>
      <c r="E2" s="40" t="s">
        <v>11</v>
      </c>
      <c r="F2" s="40" t="s">
        <v>12</v>
      </c>
    </row>
    <row r="3" spans="1:5" s="30" customFormat="1" ht="15.75">
      <c r="A3" s="31"/>
      <c r="B3" s="32"/>
      <c r="C3" s="32"/>
      <c r="D3" s="33"/>
      <c r="E3" s="33"/>
    </row>
    <row r="4" spans="1:6" ht="15.75">
      <c r="A4" s="31" t="s">
        <v>15</v>
      </c>
      <c r="B4" s="32" t="s">
        <v>16</v>
      </c>
      <c r="C4" s="32" t="s">
        <v>26</v>
      </c>
      <c r="D4" s="33">
        <v>39134</v>
      </c>
      <c r="E4" s="33">
        <v>39139</v>
      </c>
      <c r="F4" s="30"/>
    </row>
    <row r="5" spans="1:6" ht="15">
      <c r="A5" s="28" t="s">
        <v>27</v>
      </c>
      <c r="B5" s="32" t="s">
        <v>28</v>
      </c>
      <c r="C5" s="32" t="s">
        <v>26</v>
      </c>
      <c r="D5" s="29">
        <v>39134</v>
      </c>
      <c r="E5" s="29">
        <v>39139</v>
      </c>
      <c r="F5" s="30"/>
    </row>
    <row r="6" spans="1:6" ht="15">
      <c r="A6" s="34" t="s">
        <v>21</v>
      </c>
      <c r="B6" t="s">
        <v>22</v>
      </c>
      <c r="C6" t="s">
        <v>26</v>
      </c>
      <c r="D6" s="29">
        <v>39134</v>
      </c>
      <c r="E6" s="29">
        <v>39139</v>
      </c>
      <c r="F6" s="30"/>
    </row>
    <row r="7" spans="1:6" ht="15.75">
      <c r="A7" s="31"/>
      <c r="B7" s="32"/>
      <c r="C7" s="32"/>
      <c r="D7" s="33"/>
      <c r="E7" s="33"/>
      <c r="F7" s="30"/>
    </row>
    <row r="8" spans="1:6" ht="15">
      <c r="A8" s="34" t="s">
        <v>20</v>
      </c>
      <c r="B8" s="32" t="s">
        <v>19</v>
      </c>
      <c r="C8" t="s">
        <v>29</v>
      </c>
      <c r="D8" s="29">
        <v>39131</v>
      </c>
      <c r="E8" s="29">
        <v>39136</v>
      </c>
      <c r="F8" s="30"/>
    </row>
    <row r="9" spans="1:6" ht="15">
      <c r="A9" s="34" t="s">
        <v>23</v>
      </c>
      <c r="B9" t="s">
        <v>30</v>
      </c>
      <c r="C9" t="s">
        <v>29</v>
      </c>
      <c r="D9" s="29">
        <v>39131</v>
      </c>
      <c r="E9" s="29">
        <v>39136</v>
      </c>
      <c r="F9" s="30"/>
    </row>
    <row r="10" spans="1:6" ht="15.75">
      <c r="A10" s="31"/>
      <c r="B10" s="32"/>
      <c r="C10" s="32"/>
      <c r="D10" s="33"/>
      <c r="E10" s="33"/>
      <c r="F10" s="30"/>
    </row>
    <row r="11" spans="1:5" ht="15.75">
      <c r="A11" s="31" t="s">
        <v>17</v>
      </c>
      <c r="B11" s="32" t="s">
        <v>28</v>
      </c>
      <c r="C11" s="32" t="s">
        <v>31</v>
      </c>
      <c r="D11" s="33">
        <v>39139</v>
      </c>
      <c r="E11" s="33">
        <v>39145</v>
      </c>
    </row>
    <row r="13" spans="1:5" ht="15">
      <c r="A13" s="28" t="s">
        <v>18</v>
      </c>
      <c r="B13" s="32" t="s">
        <v>25</v>
      </c>
      <c r="C13" s="32" t="s">
        <v>33</v>
      </c>
      <c r="D13" s="29">
        <v>39146</v>
      </c>
      <c r="E13" s="29">
        <v>39151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Östmark Pontus</dc:creator>
  <cp:keywords/>
  <dc:description/>
  <cp:lastModifiedBy>Tomas Peterson</cp:lastModifiedBy>
  <cp:lastPrinted>2011-02-27T09:59:39Z</cp:lastPrinted>
  <dcterms:created xsi:type="dcterms:W3CDTF">2012-01-21T16:45:49Z</dcterms:created>
  <dcterms:modified xsi:type="dcterms:W3CDTF">2013-02-26T10:46:33Z</dcterms:modified>
  <cp:category/>
  <cp:version/>
  <cp:contentType/>
  <cp:contentStatus/>
</cp:coreProperties>
</file>